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eler" sheetId="1" r:id="rId1"/>
  </sheets>
  <definedNames/>
  <calcPr fullCalcOnLoad="1"/>
</workbook>
</file>

<file path=xl/sharedStrings.xml><?xml version="1.0" encoding="utf-8"?>
<sst xmlns="http://schemas.openxmlformats.org/spreadsheetml/2006/main" count="230" uniqueCount="180">
  <si>
    <t>Öğrenci No</t>
  </si>
  <si>
    <t xml:space="preserve"> Adı Soyadı</t>
  </si>
  <si>
    <t>201002017</t>
  </si>
  <si>
    <t xml:space="preserve"> RIFAT YUNUS MADEN</t>
  </si>
  <si>
    <t>201002206</t>
  </si>
  <si>
    <t xml:space="preserve"> OUIJDANE GARDA</t>
  </si>
  <si>
    <t>201002211</t>
  </si>
  <si>
    <t xml:space="preserve"> ALHASAN MANLA HASAN</t>
  </si>
  <si>
    <t>2111002008</t>
  </si>
  <si>
    <t xml:space="preserve"> HARUN ŞİŞMAN</t>
  </si>
  <si>
    <t>2111002030</t>
  </si>
  <si>
    <t xml:space="preserve"> BERKE YURTERİ</t>
  </si>
  <si>
    <t>2111002031</t>
  </si>
  <si>
    <t xml:space="preserve"> AHMET ABDURRAHMAN OLĞUN</t>
  </si>
  <si>
    <t>2111002202</t>
  </si>
  <si>
    <t xml:space="preserve"> AMR KHALED MOHAMMED ALI MASOOD</t>
  </si>
  <si>
    <t>2211002003</t>
  </si>
  <si>
    <t xml:space="preserve"> EMİR FINDIK</t>
  </si>
  <si>
    <t>2211002008</t>
  </si>
  <si>
    <t xml:space="preserve"> EDANUR ÖZER</t>
  </si>
  <si>
    <t>2211002012</t>
  </si>
  <si>
    <t xml:space="preserve"> TUANA BİLGE OĞUZHAN</t>
  </si>
  <si>
    <t>2211002013</t>
  </si>
  <si>
    <t xml:space="preserve"> UMUT ARDA KİBARKAYA</t>
  </si>
  <si>
    <t>2211002016</t>
  </si>
  <si>
    <t xml:space="preserve"> MURAT CAN GÜVEN</t>
  </si>
  <si>
    <t>2211002020</t>
  </si>
  <si>
    <t xml:space="preserve"> TUNAHAN YILMAZ</t>
  </si>
  <si>
    <t>2211002023</t>
  </si>
  <si>
    <t xml:space="preserve"> FAHRETTİN ŞENEL</t>
  </si>
  <si>
    <t>2211002025</t>
  </si>
  <si>
    <t xml:space="preserve"> EREN ALKUŞ</t>
  </si>
  <si>
    <t>2211002200</t>
  </si>
  <si>
    <t xml:space="preserve"> MOHAMED AMINE TAYTAY</t>
  </si>
  <si>
    <t>2211002203</t>
  </si>
  <si>
    <t xml:space="preserve"> HAZAR CEM KOYUNPINAR</t>
  </si>
  <si>
    <t>2211002213</t>
  </si>
  <si>
    <t xml:space="preserve"> SULIMAN RAHAMA AHMED RAHAMA</t>
  </si>
  <si>
    <t>2311002201</t>
  </si>
  <si>
    <t xml:space="preserve"> CANER AZİZ GÜRBOĞA</t>
  </si>
  <si>
    <t>2311002205</t>
  </si>
  <si>
    <t xml:space="preserve"> NUMAN YILMAZ</t>
  </si>
  <si>
    <t>2311002207</t>
  </si>
  <si>
    <t xml:space="preserve"> BADE ATASOY</t>
  </si>
  <si>
    <t>2311002210</t>
  </si>
  <si>
    <t xml:space="preserve"> ALİ EREN SEZER</t>
  </si>
  <si>
    <t>2311002211</t>
  </si>
  <si>
    <t xml:space="preserve"> AHMET FATİH ÖZSAĞLAM</t>
  </si>
  <si>
    <t>2311002212</t>
  </si>
  <si>
    <t xml:space="preserve"> TUBA TÜRKMENOĞLU</t>
  </si>
  <si>
    <t>2311002216</t>
  </si>
  <si>
    <t xml:space="preserve"> MUSTAFA GÖNENÇ KARAGÖL</t>
  </si>
  <si>
    <t>2311002218</t>
  </si>
  <si>
    <t xml:space="preserve"> GÖRKEM YETER</t>
  </si>
  <si>
    <t>2311002220</t>
  </si>
  <si>
    <t xml:space="preserve"> CANSU TATAR</t>
  </si>
  <si>
    <t>2311002225</t>
  </si>
  <si>
    <t xml:space="preserve"> EMİNE DİKMEN</t>
  </si>
  <si>
    <t>2311002231</t>
  </si>
  <si>
    <t xml:space="preserve"> ARDA ÇAMUR</t>
  </si>
  <si>
    <t>2311002233</t>
  </si>
  <si>
    <t xml:space="preserve"> ÖMER BURAK GEDİK</t>
  </si>
  <si>
    <t>2311002234</t>
  </si>
  <si>
    <t xml:space="preserve"> BEREN NEHİR ATLI</t>
  </si>
  <si>
    <t>2311002236</t>
  </si>
  <si>
    <t xml:space="preserve"> SERKAN NADİROĞLU</t>
  </si>
  <si>
    <t>2311002237</t>
  </si>
  <si>
    <t xml:space="preserve"> LUCE MBADI TOUM</t>
  </si>
  <si>
    <t>2311002238</t>
  </si>
  <si>
    <t xml:space="preserve"> ONUR HAMZA UNVEREN</t>
  </si>
  <si>
    <t>2311002239</t>
  </si>
  <si>
    <t xml:space="preserve"> GÜRKAN BERKAY EREN</t>
  </si>
  <si>
    <t>2311002243</t>
  </si>
  <si>
    <t xml:space="preserve"> LINUS AYANGMA BALIABA</t>
  </si>
  <si>
    <t>2311002245</t>
  </si>
  <si>
    <t xml:space="preserve"> TUNCAY KESKİN</t>
  </si>
  <si>
    <t>2311002247</t>
  </si>
  <si>
    <t xml:space="preserve"> ANGE GABRIEL BONAVENTURE KOAGNE NDOUGSA</t>
  </si>
  <si>
    <t>2311002249</t>
  </si>
  <si>
    <t xml:space="preserve"> NURAN TANER</t>
  </si>
  <si>
    <t>CB</t>
  </si>
  <si>
    <t>LBP (m)</t>
  </si>
  <si>
    <t>B (m)</t>
  </si>
  <si>
    <t>T (m)</t>
  </si>
  <si>
    <t>Grup A</t>
  </si>
  <si>
    <t>201002004</t>
  </si>
  <si>
    <t xml:space="preserve"> SERTİF ÇİFTCİ</t>
  </si>
  <si>
    <t>201002205</t>
  </si>
  <si>
    <t xml:space="preserve"> MOUSTAFA ELHUSSIENY</t>
  </si>
  <si>
    <t>201002207</t>
  </si>
  <si>
    <t xml:space="preserve"> ABDULRAHMAN AYESH ABDULLAH BAHR</t>
  </si>
  <si>
    <t>201002210</t>
  </si>
  <si>
    <t xml:space="preserve"> AHMET SAMİN</t>
  </si>
  <si>
    <t>201002213</t>
  </si>
  <si>
    <t xml:space="preserve"> AHMED ABDO AHMED AFANDI ORAIG</t>
  </si>
  <si>
    <t>2111001217</t>
  </si>
  <si>
    <t xml:space="preserve"> MD SEAM  MIAH</t>
  </si>
  <si>
    <t>2111002005</t>
  </si>
  <si>
    <t xml:space="preserve"> MUSTAFA KAYA</t>
  </si>
  <si>
    <t>2111002208</t>
  </si>
  <si>
    <t xml:space="preserve"> MOSTAFA HOSSAM ADEL HAFEZ</t>
  </si>
  <si>
    <t>2211002001</t>
  </si>
  <si>
    <t xml:space="preserve"> YİĞİT KÖYMEN</t>
  </si>
  <si>
    <t>2211002005</t>
  </si>
  <si>
    <t xml:space="preserve"> KEMAL BAŞTUĞ</t>
  </si>
  <si>
    <t>2211002010</t>
  </si>
  <si>
    <t xml:space="preserve"> BERK SAMUT</t>
  </si>
  <si>
    <t>2211002017</t>
  </si>
  <si>
    <t xml:space="preserve"> EMİRHAN ŞAKALAR</t>
  </si>
  <si>
    <t>2211002021</t>
  </si>
  <si>
    <t xml:space="preserve"> SALİH EMRE GÜNENÇ</t>
  </si>
  <si>
    <t>2211002027</t>
  </si>
  <si>
    <t xml:space="preserve"> ALPEREN SAYRAN</t>
  </si>
  <si>
    <t>2211002030</t>
  </si>
  <si>
    <t xml:space="preserve"> NURSİMA ÇETİN</t>
  </si>
  <si>
    <t>2211002031</t>
  </si>
  <si>
    <t xml:space="preserve"> EYYÜP AKSU</t>
  </si>
  <si>
    <t>2211002032</t>
  </si>
  <si>
    <t xml:space="preserve"> MERT SAT</t>
  </si>
  <si>
    <t>2211002033</t>
  </si>
  <si>
    <t xml:space="preserve"> HASAN CAN ERGUT</t>
  </si>
  <si>
    <t>2211002209</t>
  </si>
  <si>
    <t xml:space="preserve"> SAADET ALEYNA TÜRKER</t>
  </si>
  <si>
    <t>2311002202</t>
  </si>
  <si>
    <t xml:space="preserve"> MUHAMMED SAİD SAİD</t>
  </si>
  <si>
    <t>2311002203</t>
  </si>
  <si>
    <t xml:space="preserve"> ELTON HASANOV</t>
  </si>
  <si>
    <t>2311002204</t>
  </si>
  <si>
    <t xml:space="preserve"> EFE YİĞİT</t>
  </si>
  <si>
    <t>2311002206</t>
  </si>
  <si>
    <t xml:space="preserve"> CANER DURSUN</t>
  </si>
  <si>
    <t>2311002208</t>
  </si>
  <si>
    <t xml:space="preserve"> ARDA SEYİS</t>
  </si>
  <si>
    <t>2311002209</t>
  </si>
  <si>
    <t xml:space="preserve"> BURAK YASİR KARATAŞ</t>
  </si>
  <si>
    <t>2311002214</t>
  </si>
  <si>
    <t xml:space="preserve"> YUSUF AHMET KOÇYİĞİT</t>
  </si>
  <si>
    <t>2311002215</t>
  </si>
  <si>
    <t xml:space="preserve"> EYLEM ATILMAN</t>
  </si>
  <si>
    <t>2311002223</t>
  </si>
  <si>
    <t xml:space="preserve"> ARDA ERKURT</t>
  </si>
  <si>
    <t>2311002224</t>
  </si>
  <si>
    <t xml:space="preserve"> BURAK TERZİ</t>
  </si>
  <si>
    <t>2311002226</t>
  </si>
  <si>
    <t xml:space="preserve"> ONUR CEM AYTOP</t>
  </si>
  <si>
    <t>2311002227</t>
  </si>
  <si>
    <t xml:space="preserve"> EFSUN TOPUZ</t>
  </si>
  <si>
    <t>2311002228</t>
  </si>
  <si>
    <t xml:space="preserve"> NAZLICAN ÜNER</t>
  </si>
  <si>
    <t>2311002230</t>
  </si>
  <si>
    <t xml:space="preserve"> TUANA KORKUT</t>
  </si>
  <si>
    <t>2311002232</t>
  </si>
  <si>
    <t xml:space="preserve"> FATMA SELİN ÇIRAK</t>
  </si>
  <si>
    <t>2311002240</t>
  </si>
  <si>
    <t xml:space="preserve"> MUSTAFA CENGİZ</t>
  </si>
  <si>
    <t>2311002242</t>
  </si>
  <si>
    <t xml:space="preserve"> BEDİRHAN KARA</t>
  </si>
  <si>
    <t>2311002246</t>
  </si>
  <si>
    <t xml:space="preserve"> HAROLE TURAND KUITCHE TCHINDA</t>
  </si>
  <si>
    <t>2311002248</t>
  </si>
  <si>
    <t xml:space="preserve"> SAMUEL JOEL KONG NKE</t>
  </si>
  <si>
    <t>2311002250</t>
  </si>
  <si>
    <t xml:space="preserve"> ELSHAD SADULLAHOV</t>
  </si>
  <si>
    <t>Grup B</t>
  </si>
  <si>
    <t>CB=0,60</t>
  </si>
  <si>
    <t>CB=0,65</t>
  </si>
  <si>
    <t>0 WL</t>
  </si>
  <si>
    <t>0,075 WL</t>
  </si>
  <si>
    <t>0,25 WL</t>
  </si>
  <si>
    <t>0,5 WL</t>
  </si>
  <si>
    <t>0,75 WL</t>
  </si>
  <si>
    <t>DWL</t>
  </si>
  <si>
    <t>1,25 WL</t>
  </si>
  <si>
    <t>1,5 WL</t>
  </si>
  <si>
    <t>AP</t>
  </si>
  <si>
    <t>FP</t>
  </si>
  <si>
    <t>Max YG</t>
  </si>
  <si>
    <t>CB=0,70</t>
  </si>
  <si>
    <t>CB=0,75</t>
  </si>
  <si>
    <t>CB=0,80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</si>
</sst>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23" xfId="0" applyNumberFormat="1" applyFont="1" applyBorder="1" applyAlignment="1">
      <alignment horizontal="center" vertical="center"/>
    </xf>
    <xf numFmtId="165" fontId="44" fillId="0" borderId="24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center" vertical="center"/>
    </xf>
    <xf numFmtId="164" fontId="43" fillId="0" borderId="28" xfId="0" applyNumberFormat="1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/>
    </xf>
    <xf numFmtId="164" fontId="43" fillId="0" borderId="30" xfId="0" applyNumberFormat="1" applyFont="1" applyBorder="1" applyAlignment="1">
      <alignment horizontal="center" vertical="center"/>
    </xf>
    <xf numFmtId="164" fontId="43" fillId="0" borderId="31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33" borderId="32" xfId="0" applyNumberFormat="1" applyFont="1" applyFill="1" applyBorder="1" applyAlignment="1" applyProtection="1">
      <alignment horizontal="left" vertical="center" readingOrder="1"/>
      <protection/>
    </xf>
    <xf numFmtId="0" fontId="23" fillId="33" borderId="32" xfId="0" applyNumberFormat="1" applyFont="1" applyFill="1" applyBorder="1" applyAlignment="1" applyProtection="1">
      <alignment horizontal="left" vertical="center" readingOrder="1"/>
      <protection/>
    </xf>
    <xf numFmtId="0" fontId="23" fillId="33" borderId="33" xfId="0" applyNumberFormat="1" applyFont="1" applyFill="1" applyBorder="1" applyAlignment="1" applyProtection="1">
      <alignment horizontal="left" vertical="center" readingOrder="1"/>
      <protection/>
    </xf>
    <xf numFmtId="0" fontId="21" fillId="0" borderId="19" xfId="0" applyFont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left" vertical="center" readingOrder="1"/>
      <protection/>
    </xf>
    <xf numFmtId="0" fontId="24" fillId="0" borderId="34" xfId="0" applyNumberFormat="1" applyFont="1" applyFill="1" applyBorder="1" applyAlignment="1" applyProtection="1">
      <alignment horizontal="left" vertical="center" readingOrder="1"/>
      <protection/>
    </xf>
    <xf numFmtId="0" fontId="24" fillId="0" borderId="35" xfId="0" applyNumberFormat="1" applyFont="1" applyFill="1" applyBorder="1" applyAlignment="1" applyProtection="1">
      <alignment horizontal="left" vertical="center" readingOrder="1"/>
      <protection/>
    </xf>
    <xf numFmtId="0" fontId="22" fillId="0" borderId="2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FFFFFF"/>
      <rgbColor rgb="003E3C3A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53"/>
  <sheetViews>
    <sheetView tabSelected="1" zoomScale="70" zoomScaleNormal="70" zoomScalePageLayoutView="0" workbookViewId="0" topLeftCell="A1">
      <selection activeCell="AI44" sqref="AI44"/>
    </sheetView>
  </sheetViews>
  <sheetFormatPr defaultColWidth="9.140625" defaultRowHeight="12.75"/>
  <cols>
    <col min="2" max="2" width="14.7109375" style="0" customWidth="1"/>
    <col min="4" max="4" width="12.8515625" style="0" customWidth="1"/>
    <col min="11" max="11" width="13.00390625" style="0" customWidth="1"/>
    <col min="13" max="13" width="14.7109375" style="0" customWidth="1"/>
  </cols>
  <sheetData>
    <row r="1" ht="13.5" thickBot="1"/>
    <row r="2" spans="2:38" ht="21" thickBot="1">
      <c r="B2" s="28" t="s">
        <v>84</v>
      </c>
      <c r="C2" s="28"/>
      <c r="D2" s="28"/>
      <c r="E2" s="28"/>
      <c r="F2" s="28"/>
      <c r="G2" s="28"/>
      <c r="H2" s="28"/>
      <c r="I2" s="28"/>
      <c r="J2" s="29"/>
      <c r="K2" s="28" t="s">
        <v>163</v>
      </c>
      <c r="L2" s="28"/>
      <c r="M2" s="28"/>
      <c r="N2" s="28"/>
      <c r="O2" s="28"/>
      <c r="P2" s="28"/>
      <c r="Q2" s="28"/>
      <c r="R2" s="28"/>
      <c r="T2" s="2" t="s">
        <v>164</v>
      </c>
      <c r="U2" s="3"/>
      <c r="V2" s="3"/>
      <c r="W2" s="3"/>
      <c r="X2" s="3"/>
      <c r="Y2" s="3"/>
      <c r="Z2" s="3"/>
      <c r="AA2" s="3"/>
      <c r="AB2" s="4"/>
      <c r="AD2" s="2" t="s">
        <v>165</v>
      </c>
      <c r="AE2" s="3"/>
      <c r="AF2" s="3"/>
      <c r="AG2" s="3"/>
      <c r="AH2" s="3"/>
      <c r="AI2" s="3"/>
      <c r="AJ2" s="3"/>
      <c r="AK2" s="3"/>
      <c r="AL2" s="4"/>
    </row>
    <row r="3" spans="2:38" ht="15.75" thickBot="1">
      <c r="B3" s="30" t="s">
        <v>0</v>
      </c>
      <c r="C3" s="31" t="s">
        <v>1</v>
      </c>
      <c r="D3" s="31"/>
      <c r="E3" s="32"/>
      <c r="F3" s="33" t="s">
        <v>81</v>
      </c>
      <c r="G3" s="33" t="s">
        <v>82</v>
      </c>
      <c r="H3" s="33" t="s">
        <v>83</v>
      </c>
      <c r="I3" s="33" t="s">
        <v>80</v>
      </c>
      <c r="J3" s="29"/>
      <c r="K3" s="30" t="s">
        <v>0</v>
      </c>
      <c r="L3" s="31" t="s">
        <v>1</v>
      </c>
      <c r="M3" s="31"/>
      <c r="N3" s="31"/>
      <c r="O3" s="33" t="s">
        <v>81</v>
      </c>
      <c r="P3" s="33" t="s">
        <v>82</v>
      </c>
      <c r="Q3" s="33" t="s">
        <v>83</v>
      </c>
      <c r="R3" s="33" t="s">
        <v>80</v>
      </c>
      <c r="T3" s="5"/>
      <c r="U3" s="6" t="s">
        <v>166</v>
      </c>
      <c r="V3" s="7" t="s">
        <v>167</v>
      </c>
      <c r="W3" s="7" t="s">
        <v>168</v>
      </c>
      <c r="X3" s="7" t="s">
        <v>169</v>
      </c>
      <c r="Y3" s="7" t="s">
        <v>170</v>
      </c>
      <c r="Z3" s="7" t="s">
        <v>171</v>
      </c>
      <c r="AA3" s="7" t="s">
        <v>172</v>
      </c>
      <c r="AB3" s="8" t="s">
        <v>173</v>
      </c>
      <c r="AD3" s="5"/>
      <c r="AE3" s="6" t="s">
        <v>166</v>
      </c>
      <c r="AF3" s="7" t="s">
        <v>167</v>
      </c>
      <c r="AG3" s="7" t="s">
        <v>168</v>
      </c>
      <c r="AH3" s="7" t="s">
        <v>169</v>
      </c>
      <c r="AI3" s="7" t="s">
        <v>170</v>
      </c>
      <c r="AJ3" s="7" t="s">
        <v>171</v>
      </c>
      <c r="AK3" s="7" t="s">
        <v>172</v>
      </c>
      <c r="AL3" s="8" t="s">
        <v>173</v>
      </c>
    </row>
    <row r="4" spans="1:38" ht="14.25">
      <c r="A4" s="1"/>
      <c r="B4" s="34" t="s">
        <v>2</v>
      </c>
      <c r="C4" s="35" t="s">
        <v>3</v>
      </c>
      <c r="D4" s="35"/>
      <c r="E4" s="36"/>
      <c r="F4" s="37">
        <v>100</v>
      </c>
      <c r="G4" s="37">
        <f>ROUND(F4/7,1)</f>
        <v>14.3</v>
      </c>
      <c r="H4" s="37">
        <f>ROUND(G4/2.5,1)</f>
        <v>5.7</v>
      </c>
      <c r="I4" s="37">
        <v>0.6</v>
      </c>
      <c r="J4" s="29"/>
      <c r="K4" s="34" t="s">
        <v>85</v>
      </c>
      <c r="L4" s="35" t="s">
        <v>86</v>
      </c>
      <c r="M4" s="35"/>
      <c r="N4" s="35"/>
      <c r="O4" s="37">
        <v>105</v>
      </c>
      <c r="P4" s="37">
        <f>ROUND(O4/7.5,1)</f>
        <v>14</v>
      </c>
      <c r="Q4" s="37">
        <f>ROUND(P4/3,1)</f>
        <v>4.7</v>
      </c>
      <c r="R4" s="37">
        <v>0.6</v>
      </c>
      <c r="T4" s="9" t="s">
        <v>174</v>
      </c>
      <c r="U4" s="10">
        <v>0</v>
      </c>
      <c r="V4" s="11">
        <v>0</v>
      </c>
      <c r="W4" s="11">
        <v>0</v>
      </c>
      <c r="X4" s="11">
        <v>0</v>
      </c>
      <c r="Y4" s="11">
        <v>0</v>
      </c>
      <c r="Z4" s="11">
        <v>0.082</v>
      </c>
      <c r="AA4" s="11">
        <v>0.27</v>
      </c>
      <c r="AB4" s="12">
        <v>0.42</v>
      </c>
      <c r="AD4" s="9" t="s">
        <v>174</v>
      </c>
      <c r="AE4" s="13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0.084</v>
      </c>
      <c r="AK4" s="14">
        <v>0.272</v>
      </c>
      <c r="AL4" s="15">
        <v>0.426</v>
      </c>
    </row>
    <row r="5" spans="1:38" ht="14.25">
      <c r="A5" s="1"/>
      <c r="B5" s="34" t="s">
        <v>4</v>
      </c>
      <c r="C5" s="35" t="s">
        <v>5</v>
      </c>
      <c r="D5" s="35"/>
      <c r="E5" s="36"/>
      <c r="F5" s="37">
        <f>F4+5</f>
        <v>105</v>
      </c>
      <c r="G5" s="37">
        <f aca="true" t="shared" si="0" ref="G5:G12">ROUND(F5/7,1)</f>
        <v>15</v>
      </c>
      <c r="H5" s="37">
        <f aca="true" t="shared" si="1" ref="H5:H42">ROUND(G5/2.5,1)</f>
        <v>6</v>
      </c>
      <c r="I5" s="37">
        <f>I4</f>
        <v>0.6</v>
      </c>
      <c r="J5" s="29"/>
      <c r="K5" s="34" t="s">
        <v>87</v>
      </c>
      <c r="L5" s="35" t="s">
        <v>88</v>
      </c>
      <c r="M5" s="35"/>
      <c r="N5" s="35"/>
      <c r="O5" s="37">
        <f>O4+5</f>
        <v>110</v>
      </c>
      <c r="P5" s="37">
        <f aca="true" t="shared" si="2" ref="P5:P11">ROUND(O5/7.5,1)</f>
        <v>14.7</v>
      </c>
      <c r="Q5" s="37">
        <f aca="true" t="shared" si="3" ref="Q5:Q42">ROUND(P5/3,1)</f>
        <v>4.9</v>
      </c>
      <c r="R5" s="37">
        <f>R4</f>
        <v>0.6</v>
      </c>
      <c r="T5" s="16">
        <v>0.5</v>
      </c>
      <c r="U5" s="13">
        <v>0.014</v>
      </c>
      <c r="V5" s="14">
        <v>0.058</v>
      </c>
      <c r="W5" s="14">
        <v>0.076</v>
      </c>
      <c r="X5" s="14">
        <v>0.085</v>
      </c>
      <c r="Y5" s="14">
        <v>0.116</v>
      </c>
      <c r="Z5" s="14">
        <v>0.308</v>
      </c>
      <c r="AA5" s="14">
        <v>0.53</v>
      </c>
      <c r="AB5" s="15">
        <v>0.686</v>
      </c>
      <c r="AD5" s="16">
        <v>0.5</v>
      </c>
      <c r="AE5" s="13">
        <v>0.016</v>
      </c>
      <c r="AF5" s="14">
        <v>0.063</v>
      </c>
      <c r="AG5" s="14">
        <v>0.08</v>
      </c>
      <c r="AH5" s="14">
        <v>0.094</v>
      </c>
      <c r="AI5" s="14">
        <v>0.135</v>
      </c>
      <c r="AJ5" s="14">
        <v>0.331</v>
      </c>
      <c r="AK5" s="14">
        <v>0.547</v>
      </c>
      <c r="AL5" s="15">
        <v>0.693</v>
      </c>
    </row>
    <row r="6" spans="1:38" ht="14.25">
      <c r="A6" s="1"/>
      <c r="B6" s="34" t="s">
        <v>6</v>
      </c>
      <c r="C6" s="35" t="s">
        <v>7</v>
      </c>
      <c r="D6" s="35"/>
      <c r="E6" s="36"/>
      <c r="F6" s="37">
        <f aca="true" t="shared" si="4" ref="F6:F11">F5+5</f>
        <v>110</v>
      </c>
      <c r="G6" s="37">
        <f t="shared" si="0"/>
        <v>15.7</v>
      </c>
      <c r="H6" s="37">
        <f t="shared" si="1"/>
        <v>6.3</v>
      </c>
      <c r="I6" s="37">
        <f aca="true" t="shared" si="5" ref="I6:I11">I5</f>
        <v>0.6</v>
      </c>
      <c r="J6" s="29"/>
      <c r="K6" s="34" t="s">
        <v>89</v>
      </c>
      <c r="L6" s="35" t="s">
        <v>90</v>
      </c>
      <c r="M6" s="35"/>
      <c r="N6" s="35"/>
      <c r="O6" s="37">
        <f aca="true" t="shared" si="6" ref="O6:O11">O5+5</f>
        <v>115</v>
      </c>
      <c r="P6" s="37">
        <f t="shared" si="2"/>
        <v>15.3</v>
      </c>
      <c r="Q6" s="37">
        <f t="shared" si="3"/>
        <v>5.1</v>
      </c>
      <c r="R6" s="37">
        <f aca="true" t="shared" si="7" ref="R6:R11">R5</f>
        <v>0.6</v>
      </c>
      <c r="T6" s="16">
        <v>1</v>
      </c>
      <c r="U6" s="13">
        <v>0.065</v>
      </c>
      <c r="V6" s="14">
        <v>0.152</v>
      </c>
      <c r="W6" s="14">
        <v>0.193</v>
      </c>
      <c r="X6" s="14">
        <v>0.236</v>
      </c>
      <c r="Y6" s="14">
        <v>0.321</v>
      </c>
      <c r="Z6" s="14">
        <v>0.536</v>
      </c>
      <c r="AA6" s="14">
        <v>0.709</v>
      </c>
      <c r="AB6" s="15">
        <v>0.834</v>
      </c>
      <c r="AD6" s="16">
        <v>1</v>
      </c>
      <c r="AE6" s="13">
        <v>0.066</v>
      </c>
      <c r="AF6" s="14">
        <v>0.17</v>
      </c>
      <c r="AG6" s="14">
        <v>0.217</v>
      </c>
      <c r="AH6" s="14">
        <v>0.27</v>
      </c>
      <c r="AI6" s="14">
        <v>0.37</v>
      </c>
      <c r="AJ6" s="14">
        <v>0.572</v>
      </c>
      <c r="AK6" s="14">
        <v>0.736</v>
      </c>
      <c r="AL6" s="15">
        <v>0.845</v>
      </c>
    </row>
    <row r="7" spans="1:38" ht="14.25">
      <c r="A7" s="1"/>
      <c r="B7" s="34" t="s">
        <v>8</v>
      </c>
      <c r="C7" s="35" t="s">
        <v>9</v>
      </c>
      <c r="D7" s="35"/>
      <c r="E7" s="36"/>
      <c r="F7" s="37">
        <f t="shared" si="4"/>
        <v>115</v>
      </c>
      <c r="G7" s="37">
        <f t="shared" si="0"/>
        <v>16.4</v>
      </c>
      <c r="H7" s="37">
        <f t="shared" si="1"/>
        <v>6.6</v>
      </c>
      <c r="I7" s="37">
        <f t="shared" si="5"/>
        <v>0.6</v>
      </c>
      <c r="J7" s="29"/>
      <c r="K7" s="34" t="s">
        <v>91</v>
      </c>
      <c r="L7" s="35" t="s">
        <v>92</v>
      </c>
      <c r="M7" s="35"/>
      <c r="N7" s="35"/>
      <c r="O7" s="37">
        <f t="shared" si="6"/>
        <v>120</v>
      </c>
      <c r="P7" s="37">
        <f t="shared" si="2"/>
        <v>16</v>
      </c>
      <c r="Q7" s="37">
        <f t="shared" si="3"/>
        <v>5.3</v>
      </c>
      <c r="R7" s="37">
        <f t="shared" si="7"/>
        <v>0.6</v>
      </c>
      <c r="T7" s="16">
        <v>2</v>
      </c>
      <c r="U7" s="13">
        <v>0.309</v>
      </c>
      <c r="V7" s="14">
        <v>0.413</v>
      </c>
      <c r="W7" s="14">
        <v>0.483</v>
      </c>
      <c r="X7" s="14">
        <v>0.592</v>
      </c>
      <c r="Y7" s="14">
        <v>0.728</v>
      </c>
      <c r="Z7" s="14">
        <v>0.857</v>
      </c>
      <c r="AA7" s="14">
        <v>0.933</v>
      </c>
      <c r="AB7" s="15">
        <v>0.975</v>
      </c>
      <c r="AD7" s="16">
        <v>2</v>
      </c>
      <c r="AE7" s="13">
        <v>0.322</v>
      </c>
      <c r="AF7" s="14">
        <v>0.46</v>
      </c>
      <c r="AG7" s="14">
        <v>0.544</v>
      </c>
      <c r="AH7" s="14">
        <v>0.658</v>
      </c>
      <c r="AI7" s="14">
        <v>0.778</v>
      </c>
      <c r="AJ7" s="14">
        <v>0.875</v>
      </c>
      <c r="AK7" s="14">
        <v>0.941</v>
      </c>
      <c r="AL7" s="15">
        <v>0.976</v>
      </c>
    </row>
    <row r="8" spans="1:38" ht="14.25">
      <c r="A8" s="1"/>
      <c r="B8" s="34" t="s">
        <v>10</v>
      </c>
      <c r="C8" s="35" t="s">
        <v>11</v>
      </c>
      <c r="D8" s="35"/>
      <c r="E8" s="36"/>
      <c r="F8" s="37">
        <f t="shared" si="4"/>
        <v>120</v>
      </c>
      <c r="G8" s="37">
        <f t="shared" si="0"/>
        <v>17.1</v>
      </c>
      <c r="H8" s="37">
        <f t="shared" si="1"/>
        <v>6.8</v>
      </c>
      <c r="I8" s="37">
        <f t="shared" si="5"/>
        <v>0.6</v>
      </c>
      <c r="J8" s="29"/>
      <c r="K8" s="34" t="s">
        <v>93</v>
      </c>
      <c r="L8" s="35" t="s">
        <v>94</v>
      </c>
      <c r="M8" s="35"/>
      <c r="N8" s="35"/>
      <c r="O8" s="37">
        <f t="shared" si="6"/>
        <v>125</v>
      </c>
      <c r="P8" s="37">
        <f t="shared" si="2"/>
        <v>16.7</v>
      </c>
      <c r="Q8" s="37">
        <f t="shared" si="3"/>
        <v>5.6</v>
      </c>
      <c r="R8" s="37">
        <f t="shared" si="7"/>
        <v>0.6</v>
      </c>
      <c r="T8" s="16">
        <v>3</v>
      </c>
      <c r="U8" s="13">
        <v>0.622</v>
      </c>
      <c r="V8" s="14">
        <v>0.701</v>
      </c>
      <c r="W8" s="14">
        <v>0.781</v>
      </c>
      <c r="X8" s="14">
        <v>0.884</v>
      </c>
      <c r="Y8" s="14">
        <v>0.943</v>
      </c>
      <c r="Z8" s="14">
        <v>0.975</v>
      </c>
      <c r="AA8" s="14">
        <v>0.99</v>
      </c>
      <c r="AB8" s="15">
        <v>0.999</v>
      </c>
      <c r="AD8" s="16">
        <v>3</v>
      </c>
      <c r="AE8" s="13">
        <v>0.659</v>
      </c>
      <c r="AF8" s="14">
        <v>0.76</v>
      </c>
      <c r="AG8" s="14">
        <v>0.837</v>
      </c>
      <c r="AH8" s="14">
        <v>0.92</v>
      </c>
      <c r="AI8" s="14">
        <v>0.963</v>
      </c>
      <c r="AJ8" s="14">
        <v>0.984</v>
      </c>
      <c r="AK8" s="14">
        <v>0.994</v>
      </c>
      <c r="AL8" s="15">
        <v>1</v>
      </c>
    </row>
    <row r="9" spans="1:38" ht="14.25">
      <c r="A9" s="1"/>
      <c r="B9" s="34" t="s">
        <v>12</v>
      </c>
      <c r="C9" s="35" t="s">
        <v>13</v>
      </c>
      <c r="D9" s="35"/>
      <c r="E9" s="36"/>
      <c r="F9" s="37">
        <f t="shared" si="4"/>
        <v>125</v>
      </c>
      <c r="G9" s="37">
        <f t="shared" si="0"/>
        <v>17.9</v>
      </c>
      <c r="H9" s="37">
        <f t="shared" si="1"/>
        <v>7.2</v>
      </c>
      <c r="I9" s="37">
        <f t="shared" si="5"/>
        <v>0.6</v>
      </c>
      <c r="J9" s="29"/>
      <c r="K9" s="34" t="s">
        <v>95</v>
      </c>
      <c r="L9" s="35" t="s">
        <v>96</v>
      </c>
      <c r="M9" s="35"/>
      <c r="N9" s="35"/>
      <c r="O9" s="37">
        <f t="shared" si="6"/>
        <v>130</v>
      </c>
      <c r="P9" s="37">
        <f t="shared" si="2"/>
        <v>17.3</v>
      </c>
      <c r="Q9" s="37">
        <f t="shared" si="3"/>
        <v>5.8</v>
      </c>
      <c r="R9" s="37">
        <f t="shared" si="7"/>
        <v>0.6</v>
      </c>
      <c r="T9" s="16">
        <v>4</v>
      </c>
      <c r="U9" s="13">
        <v>0.882</v>
      </c>
      <c r="V9" s="14">
        <v>0.922</v>
      </c>
      <c r="W9" s="14">
        <v>0.958</v>
      </c>
      <c r="X9" s="14">
        <v>0.994</v>
      </c>
      <c r="Y9" s="14">
        <v>1</v>
      </c>
      <c r="Z9" s="14">
        <v>1</v>
      </c>
      <c r="AA9" s="14">
        <v>1</v>
      </c>
      <c r="AB9" s="15">
        <v>1</v>
      </c>
      <c r="AD9" s="16">
        <v>4</v>
      </c>
      <c r="AE9" s="13">
        <v>0.922</v>
      </c>
      <c r="AF9" s="14">
        <v>0.954</v>
      </c>
      <c r="AG9" s="14">
        <v>0.976</v>
      </c>
      <c r="AH9" s="14">
        <v>0.997</v>
      </c>
      <c r="AI9" s="14">
        <v>1</v>
      </c>
      <c r="AJ9" s="14">
        <v>1</v>
      </c>
      <c r="AK9" s="14">
        <v>1</v>
      </c>
      <c r="AL9" s="15">
        <v>1</v>
      </c>
    </row>
    <row r="10" spans="1:38" ht="14.25">
      <c r="A10" s="1"/>
      <c r="B10" s="34" t="s">
        <v>14</v>
      </c>
      <c r="C10" s="35" t="s">
        <v>15</v>
      </c>
      <c r="D10" s="35"/>
      <c r="E10" s="36"/>
      <c r="F10" s="37">
        <f t="shared" si="4"/>
        <v>130</v>
      </c>
      <c r="G10" s="37">
        <f t="shared" si="0"/>
        <v>18.6</v>
      </c>
      <c r="H10" s="37">
        <f t="shared" si="1"/>
        <v>7.4</v>
      </c>
      <c r="I10" s="37">
        <f t="shared" si="5"/>
        <v>0.6</v>
      </c>
      <c r="J10" s="29"/>
      <c r="K10" s="34" t="s">
        <v>97</v>
      </c>
      <c r="L10" s="35" t="s">
        <v>98</v>
      </c>
      <c r="M10" s="35"/>
      <c r="N10" s="35"/>
      <c r="O10" s="37">
        <f t="shared" si="6"/>
        <v>135</v>
      </c>
      <c r="P10" s="37">
        <f t="shared" si="2"/>
        <v>18</v>
      </c>
      <c r="Q10" s="37">
        <f t="shared" si="3"/>
        <v>6</v>
      </c>
      <c r="R10" s="37">
        <f t="shared" si="7"/>
        <v>0.6</v>
      </c>
      <c r="T10" s="16">
        <v>5</v>
      </c>
      <c r="U10" s="13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5">
        <v>1</v>
      </c>
      <c r="AD10" s="16">
        <v>5</v>
      </c>
      <c r="AE10" s="13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5">
        <v>1</v>
      </c>
    </row>
    <row r="11" spans="1:38" ht="14.25">
      <c r="A11" s="1"/>
      <c r="B11" s="34" t="s">
        <v>16</v>
      </c>
      <c r="C11" s="35" t="s">
        <v>17</v>
      </c>
      <c r="D11" s="35"/>
      <c r="E11" s="36"/>
      <c r="F11" s="37">
        <f t="shared" si="4"/>
        <v>135</v>
      </c>
      <c r="G11" s="37">
        <f t="shared" si="0"/>
        <v>19.3</v>
      </c>
      <c r="H11" s="37">
        <f t="shared" si="1"/>
        <v>7.7</v>
      </c>
      <c r="I11" s="37">
        <f t="shared" si="5"/>
        <v>0.6</v>
      </c>
      <c r="J11" s="29"/>
      <c r="K11" s="34" t="s">
        <v>99</v>
      </c>
      <c r="L11" s="35" t="s">
        <v>100</v>
      </c>
      <c r="M11" s="35"/>
      <c r="N11" s="35"/>
      <c r="O11" s="37">
        <f t="shared" si="6"/>
        <v>140</v>
      </c>
      <c r="P11" s="37">
        <f t="shared" si="2"/>
        <v>18.7</v>
      </c>
      <c r="Q11" s="37">
        <f t="shared" si="3"/>
        <v>6.2</v>
      </c>
      <c r="R11" s="37">
        <f t="shared" si="7"/>
        <v>0.6</v>
      </c>
      <c r="T11" s="16">
        <v>6</v>
      </c>
      <c r="U11" s="13">
        <v>0.831</v>
      </c>
      <c r="V11" s="14">
        <v>0.898</v>
      </c>
      <c r="W11" s="14">
        <v>0.935</v>
      </c>
      <c r="X11" s="14">
        <v>0.971</v>
      </c>
      <c r="Y11" s="14">
        <v>0.977</v>
      </c>
      <c r="Z11" s="14">
        <v>0.979</v>
      </c>
      <c r="AA11" s="14">
        <v>0.981</v>
      </c>
      <c r="AB11" s="15">
        <v>0.982</v>
      </c>
      <c r="AD11" s="16">
        <v>6</v>
      </c>
      <c r="AE11" s="13">
        <v>0.928</v>
      </c>
      <c r="AF11" s="14">
        <v>0.962</v>
      </c>
      <c r="AG11" s="14">
        <v>0.982</v>
      </c>
      <c r="AH11" s="14">
        <v>0.996</v>
      </c>
      <c r="AI11" s="14">
        <v>0.995</v>
      </c>
      <c r="AJ11" s="14">
        <v>0.997</v>
      </c>
      <c r="AK11" s="14">
        <v>0.998</v>
      </c>
      <c r="AL11" s="15">
        <v>1</v>
      </c>
    </row>
    <row r="12" spans="1:38" ht="14.25">
      <c r="A12" s="1"/>
      <c r="B12" s="34" t="s">
        <v>18</v>
      </c>
      <c r="C12" s="35" t="s">
        <v>19</v>
      </c>
      <c r="D12" s="35"/>
      <c r="E12" s="36"/>
      <c r="F12" s="37">
        <f>F4</f>
        <v>100</v>
      </c>
      <c r="G12" s="37">
        <f>ROUND(F12/6.75,1)</f>
        <v>14.8</v>
      </c>
      <c r="H12" s="37">
        <f t="shared" si="1"/>
        <v>5.9</v>
      </c>
      <c r="I12" s="37">
        <f>I4+0.05</f>
        <v>0.65</v>
      </c>
      <c r="J12" s="29"/>
      <c r="K12" s="34" t="s">
        <v>101</v>
      </c>
      <c r="L12" s="35" t="s">
        <v>102</v>
      </c>
      <c r="M12" s="35"/>
      <c r="N12" s="35"/>
      <c r="O12" s="37">
        <f>O4</f>
        <v>105</v>
      </c>
      <c r="P12" s="37">
        <f>ROUND(O12/7.25,1)</f>
        <v>14.5</v>
      </c>
      <c r="Q12" s="37">
        <f t="shared" si="3"/>
        <v>4.8</v>
      </c>
      <c r="R12" s="37">
        <f>R4+0.05</f>
        <v>0.65</v>
      </c>
      <c r="T12" s="16">
        <v>7</v>
      </c>
      <c r="U12" s="13">
        <v>0.469</v>
      </c>
      <c r="V12" s="14">
        <v>0.63</v>
      </c>
      <c r="W12" s="14">
        <v>0.733</v>
      </c>
      <c r="X12" s="14">
        <v>0.802</v>
      </c>
      <c r="Y12" s="14">
        <v>0.824</v>
      </c>
      <c r="Z12" s="14">
        <v>0.841</v>
      </c>
      <c r="AA12" s="14">
        <v>0.862</v>
      </c>
      <c r="AB12" s="15">
        <v>0.889</v>
      </c>
      <c r="AD12" s="16">
        <v>7</v>
      </c>
      <c r="AE12" s="13">
        <v>0.604</v>
      </c>
      <c r="AF12" s="14">
        <v>0.767</v>
      </c>
      <c r="AG12" s="14">
        <v>0.853</v>
      </c>
      <c r="AH12" s="14">
        <v>0.905</v>
      </c>
      <c r="AI12" s="14">
        <v>0.92</v>
      </c>
      <c r="AJ12" s="14">
        <v>0.93</v>
      </c>
      <c r="AK12" s="14">
        <v>0.946</v>
      </c>
      <c r="AL12" s="15">
        <v>0.964</v>
      </c>
    </row>
    <row r="13" spans="1:38" ht="14.25">
      <c r="A13" s="1"/>
      <c r="B13" s="34" t="s">
        <v>20</v>
      </c>
      <c r="C13" s="35" t="s">
        <v>21</v>
      </c>
      <c r="D13" s="35"/>
      <c r="E13" s="36"/>
      <c r="F13" s="37">
        <f aca="true" t="shared" si="8" ref="F13:F42">F5</f>
        <v>105</v>
      </c>
      <c r="G13" s="37">
        <f aca="true" t="shared" si="9" ref="G13:G20">ROUND(F13/6.75,1)</f>
        <v>15.6</v>
      </c>
      <c r="H13" s="37">
        <f t="shared" si="1"/>
        <v>6.2</v>
      </c>
      <c r="I13" s="37">
        <f aca="true" t="shared" si="10" ref="I13:I42">I5+0.05</f>
        <v>0.65</v>
      </c>
      <c r="J13" s="29"/>
      <c r="K13" s="34" t="s">
        <v>103</v>
      </c>
      <c r="L13" s="35" t="s">
        <v>104</v>
      </c>
      <c r="M13" s="35"/>
      <c r="N13" s="35"/>
      <c r="O13" s="37">
        <f aca="true" t="shared" si="11" ref="O13:O42">O5</f>
        <v>110</v>
      </c>
      <c r="P13" s="37">
        <f aca="true" t="shared" si="12" ref="P13:P19">ROUND(O13/7.25,1)</f>
        <v>15.2</v>
      </c>
      <c r="Q13" s="37">
        <f t="shared" si="3"/>
        <v>5.1</v>
      </c>
      <c r="R13" s="37">
        <f aca="true" t="shared" si="13" ref="R13:R42">R5+0.05</f>
        <v>0.65</v>
      </c>
      <c r="T13" s="16">
        <v>8</v>
      </c>
      <c r="U13" s="13">
        <v>0.134</v>
      </c>
      <c r="V13" s="14">
        <v>0.314</v>
      </c>
      <c r="W13" s="14">
        <v>0.436</v>
      </c>
      <c r="X13" s="14">
        <v>0.502</v>
      </c>
      <c r="Y13" s="14">
        <v>0.535</v>
      </c>
      <c r="Z13" s="14">
        <v>0.562</v>
      </c>
      <c r="AA13" s="14">
        <v>0.607</v>
      </c>
      <c r="AB13" s="15">
        <v>0.683</v>
      </c>
      <c r="AD13" s="16">
        <v>8</v>
      </c>
      <c r="AE13" s="13">
        <v>0.239</v>
      </c>
      <c r="AF13" s="14">
        <v>0.452</v>
      </c>
      <c r="AG13" s="14">
        <v>0.57</v>
      </c>
      <c r="AH13" s="14">
        <v>0.636</v>
      </c>
      <c r="AI13" s="14">
        <v>0.667</v>
      </c>
      <c r="AJ13" s="14">
        <v>0.694</v>
      </c>
      <c r="AK13" s="14">
        <v>0.734</v>
      </c>
      <c r="AL13" s="15">
        <v>0.788</v>
      </c>
    </row>
    <row r="14" spans="1:38" ht="14.25">
      <c r="A14" s="1"/>
      <c r="B14" s="34" t="s">
        <v>22</v>
      </c>
      <c r="C14" s="35" t="s">
        <v>23</v>
      </c>
      <c r="D14" s="35"/>
      <c r="E14" s="36"/>
      <c r="F14" s="37">
        <f t="shared" si="8"/>
        <v>110</v>
      </c>
      <c r="G14" s="37">
        <f t="shared" si="9"/>
        <v>16.3</v>
      </c>
      <c r="H14" s="37">
        <f t="shared" si="1"/>
        <v>6.5</v>
      </c>
      <c r="I14" s="37">
        <f t="shared" si="10"/>
        <v>0.65</v>
      </c>
      <c r="J14" s="29"/>
      <c r="K14" s="34" t="s">
        <v>105</v>
      </c>
      <c r="L14" s="35" t="s">
        <v>106</v>
      </c>
      <c r="M14" s="35"/>
      <c r="N14" s="35"/>
      <c r="O14" s="37">
        <f t="shared" si="11"/>
        <v>115</v>
      </c>
      <c r="P14" s="37">
        <f t="shared" si="12"/>
        <v>15.9</v>
      </c>
      <c r="Q14" s="37">
        <f t="shared" si="3"/>
        <v>5.3</v>
      </c>
      <c r="R14" s="37">
        <f t="shared" si="13"/>
        <v>0.65</v>
      </c>
      <c r="T14" s="16">
        <v>9</v>
      </c>
      <c r="U14" s="13">
        <v>0.024</v>
      </c>
      <c r="V14" s="14">
        <v>0.127</v>
      </c>
      <c r="W14" s="14">
        <v>0.178</v>
      </c>
      <c r="X14" s="14">
        <v>0.204</v>
      </c>
      <c r="Y14" s="14">
        <v>0.213</v>
      </c>
      <c r="Z14" s="14">
        <v>0.228</v>
      </c>
      <c r="AA14" s="14">
        <v>0.27</v>
      </c>
      <c r="AB14" s="15">
        <v>0.36</v>
      </c>
      <c r="AD14" s="16">
        <v>9</v>
      </c>
      <c r="AE14" s="13">
        <v>0.041</v>
      </c>
      <c r="AF14" s="14">
        <v>0.177</v>
      </c>
      <c r="AG14" s="14">
        <v>0.244</v>
      </c>
      <c r="AH14" s="14">
        <v>0.277</v>
      </c>
      <c r="AI14" s="14">
        <v>0.291</v>
      </c>
      <c r="AJ14" s="14">
        <v>0.308</v>
      </c>
      <c r="AK14" s="14">
        <v>0.35</v>
      </c>
      <c r="AL14" s="15">
        <v>0.434</v>
      </c>
    </row>
    <row r="15" spans="1:38" ht="14.25">
      <c r="A15" s="1"/>
      <c r="B15" s="34" t="s">
        <v>24</v>
      </c>
      <c r="C15" s="35" t="s">
        <v>25</v>
      </c>
      <c r="D15" s="35"/>
      <c r="E15" s="36"/>
      <c r="F15" s="37">
        <f t="shared" si="8"/>
        <v>115</v>
      </c>
      <c r="G15" s="37">
        <f t="shared" si="9"/>
        <v>17</v>
      </c>
      <c r="H15" s="37">
        <f t="shared" si="1"/>
        <v>6.8</v>
      </c>
      <c r="I15" s="37">
        <f t="shared" si="10"/>
        <v>0.65</v>
      </c>
      <c r="J15" s="29"/>
      <c r="K15" s="34" t="s">
        <v>107</v>
      </c>
      <c r="L15" s="35" t="s">
        <v>108</v>
      </c>
      <c r="M15" s="35"/>
      <c r="N15" s="35"/>
      <c r="O15" s="37">
        <f t="shared" si="11"/>
        <v>120</v>
      </c>
      <c r="P15" s="37">
        <f t="shared" si="12"/>
        <v>16.6</v>
      </c>
      <c r="Q15" s="37">
        <f t="shared" si="3"/>
        <v>5.5</v>
      </c>
      <c r="R15" s="37">
        <f t="shared" si="13"/>
        <v>0.65</v>
      </c>
      <c r="T15" s="16">
        <v>9.5</v>
      </c>
      <c r="U15" s="13">
        <v>0.013</v>
      </c>
      <c r="V15" s="14">
        <v>0.064</v>
      </c>
      <c r="W15" s="14">
        <v>0.082</v>
      </c>
      <c r="X15" s="14">
        <v>0.087</v>
      </c>
      <c r="Y15" s="14">
        <v>0.09</v>
      </c>
      <c r="Z15" s="14">
        <v>0.102</v>
      </c>
      <c r="AA15" s="14">
        <v>0.133</v>
      </c>
      <c r="AB15" s="15">
        <v>0.198</v>
      </c>
      <c r="AD15" s="16">
        <v>9.5</v>
      </c>
      <c r="AE15" s="13">
        <v>0.016</v>
      </c>
      <c r="AF15" s="14">
        <v>0.081</v>
      </c>
      <c r="AG15" s="14">
        <v>0.11</v>
      </c>
      <c r="AH15" s="14">
        <v>0.122</v>
      </c>
      <c r="AI15" s="14">
        <v>0.126</v>
      </c>
      <c r="AJ15" s="14">
        <v>0.135</v>
      </c>
      <c r="AK15" s="14">
        <v>0.166</v>
      </c>
      <c r="AL15" s="15">
        <v>0.236</v>
      </c>
    </row>
    <row r="16" spans="1:38" ht="15" thickBot="1">
      <c r="A16" s="1"/>
      <c r="B16" s="34" t="s">
        <v>26</v>
      </c>
      <c r="C16" s="35" t="s">
        <v>27</v>
      </c>
      <c r="D16" s="35"/>
      <c r="E16" s="36"/>
      <c r="F16" s="37">
        <f t="shared" si="8"/>
        <v>120</v>
      </c>
      <c r="G16" s="37">
        <f t="shared" si="9"/>
        <v>17.8</v>
      </c>
      <c r="H16" s="37">
        <f t="shared" si="1"/>
        <v>7.1</v>
      </c>
      <c r="I16" s="37">
        <f t="shared" si="10"/>
        <v>0.65</v>
      </c>
      <c r="J16" s="29"/>
      <c r="K16" s="34" t="s">
        <v>109</v>
      </c>
      <c r="L16" s="35" t="s">
        <v>110</v>
      </c>
      <c r="M16" s="35"/>
      <c r="N16" s="35"/>
      <c r="O16" s="37">
        <f t="shared" si="11"/>
        <v>125</v>
      </c>
      <c r="P16" s="37">
        <f t="shared" si="12"/>
        <v>17.2</v>
      </c>
      <c r="Q16" s="37">
        <f t="shared" si="3"/>
        <v>5.7</v>
      </c>
      <c r="R16" s="37">
        <f t="shared" si="13"/>
        <v>0.65</v>
      </c>
      <c r="T16" s="17" t="s">
        <v>175</v>
      </c>
      <c r="U16" s="18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0.02</v>
      </c>
      <c r="AB16" s="20">
        <v>0.042</v>
      </c>
      <c r="AD16" s="17" t="s">
        <v>175</v>
      </c>
      <c r="AE16" s="21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0.019</v>
      </c>
      <c r="AL16" s="23">
        <v>0.045</v>
      </c>
    </row>
    <row r="17" spans="1:38" ht="15" thickBot="1">
      <c r="A17" s="1"/>
      <c r="B17" s="34" t="s">
        <v>28</v>
      </c>
      <c r="C17" s="35" t="s">
        <v>29</v>
      </c>
      <c r="D17" s="35"/>
      <c r="E17" s="36"/>
      <c r="F17" s="37">
        <f t="shared" si="8"/>
        <v>125</v>
      </c>
      <c r="G17" s="37">
        <f t="shared" si="9"/>
        <v>18.5</v>
      </c>
      <c r="H17" s="37">
        <f t="shared" si="1"/>
        <v>7.4</v>
      </c>
      <c r="I17" s="37">
        <f t="shared" si="10"/>
        <v>0.65</v>
      </c>
      <c r="J17" s="29"/>
      <c r="K17" s="34" t="s">
        <v>111</v>
      </c>
      <c r="L17" s="35" t="s">
        <v>112</v>
      </c>
      <c r="M17" s="35"/>
      <c r="N17" s="35"/>
      <c r="O17" s="37">
        <f t="shared" si="11"/>
        <v>130</v>
      </c>
      <c r="P17" s="37">
        <f t="shared" si="12"/>
        <v>17.9</v>
      </c>
      <c r="Q17" s="37">
        <f t="shared" si="3"/>
        <v>6</v>
      </c>
      <c r="R17" s="37">
        <f t="shared" si="13"/>
        <v>0.65</v>
      </c>
      <c r="T17" s="24" t="s">
        <v>176</v>
      </c>
      <c r="U17" s="25">
        <v>0.71</v>
      </c>
      <c r="V17" s="26">
        <v>0.866</v>
      </c>
      <c r="W17" s="26">
        <v>0.985</v>
      </c>
      <c r="X17" s="26">
        <v>1</v>
      </c>
      <c r="Y17" s="26">
        <v>1</v>
      </c>
      <c r="Z17" s="26">
        <v>1</v>
      </c>
      <c r="AA17" s="26">
        <v>1</v>
      </c>
      <c r="AB17" s="27">
        <v>1</v>
      </c>
      <c r="AD17" s="24" t="s">
        <v>176</v>
      </c>
      <c r="AE17" s="25">
        <v>0.739</v>
      </c>
      <c r="AF17" s="26">
        <v>0.904</v>
      </c>
      <c r="AG17" s="26">
        <v>0.992</v>
      </c>
      <c r="AH17" s="26">
        <v>1</v>
      </c>
      <c r="AI17" s="26">
        <v>1</v>
      </c>
      <c r="AJ17" s="26">
        <v>1</v>
      </c>
      <c r="AK17" s="26">
        <v>1</v>
      </c>
      <c r="AL17" s="27">
        <v>1</v>
      </c>
    </row>
    <row r="18" spans="1:18" ht="14.25">
      <c r="A18" s="1"/>
      <c r="B18" s="34" t="s">
        <v>30</v>
      </c>
      <c r="C18" s="35" t="s">
        <v>31</v>
      </c>
      <c r="D18" s="35"/>
      <c r="E18" s="36"/>
      <c r="F18" s="37">
        <f t="shared" si="8"/>
        <v>130</v>
      </c>
      <c r="G18" s="37">
        <f t="shared" si="9"/>
        <v>19.3</v>
      </c>
      <c r="H18" s="37">
        <f t="shared" si="1"/>
        <v>7.7</v>
      </c>
      <c r="I18" s="37">
        <f t="shared" si="10"/>
        <v>0.65</v>
      </c>
      <c r="J18" s="29"/>
      <c r="K18" s="34" t="s">
        <v>113</v>
      </c>
      <c r="L18" s="35" t="s">
        <v>114</v>
      </c>
      <c r="M18" s="35"/>
      <c r="N18" s="35"/>
      <c r="O18" s="37">
        <f t="shared" si="11"/>
        <v>135</v>
      </c>
      <c r="P18" s="37">
        <f t="shared" si="12"/>
        <v>18.6</v>
      </c>
      <c r="Q18" s="37">
        <f t="shared" si="3"/>
        <v>6.2</v>
      </c>
      <c r="R18" s="37">
        <f t="shared" si="13"/>
        <v>0.65</v>
      </c>
    </row>
    <row r="19" spans="1:18" ht="15" thickBot="1">
      <c r="A19" s="1"/>
      <c r="B19" s="34" t="s">
        <v>32</v>
      </c>
      <c r="C19" s="35" t="s">
        <v>33</v>
      </c>
      <c r="D19" s="35"/>
      <c r="E19" s="36"/>
      <c r="F19" s="37">
        <f t="shared" si="8"/>
        <v>135</v>
      </c>
      <c r="G19" s="37">
        <f t="shared" si="9"/>
        <v>20</v>
      </c>
      <c r="H19" s="37">
        <f t="shared" si="1"/>
        <v>8</v>
      </c>
      <c r="I19" s="37">
        <f t="shared" si="10"/>
        <v>0.65</v>
      </c>
      <c r="J19" s="29"/>
      <c r="K19" s="34" t="s">
        <v>115</v>
      </c>
      <c r="L19" s="35" t="s">
        <v>116</v>
      </c>
      <c r="M19" s="35"/>
      <c r="N19" s="35"/>
      <c r="O19" s="37">
        <f t="shared" si="11"/>
        <v>140</v>
      </c>
      <c r="P19" s="37">
        <f t="shared" si="12"/>
        <v>19.3</v>
      </c>
      <c r="Q19" s="37">
        <f t="shared" si="3"/>
        <v>6.4</v>
      </c>
      <c r="R19" s="37">
        <f t="shared" si="13"/>
        <v>0.65</v>
      </c>
    </row>
    <row r="20" spans="1:38" ht="21" thickBot="1">
      <c r="A20" s="1"/>
      <c r="B20" s="34" t="s">
        <v>34</v>
      </c>
      <c r="C20" s="35" t="s">
        <v>35</v>
      </c>
      <c r="D20" s="35"/>
      <c r="E20" s="36"/>
      <c r="F20" s="37">
        <f t="shared" si="8"/>
        <v>100</v>
      </c>
      <c r="G20" s="37">
        <f>ROUND(F20/6.5,1)</f>
        <v>15.4</v>
      </c>
      <c r="H20" s="37">
        <f t="shared" si="1"/>
        <v>6.2</v>
      </c>
      <c r="I20" s="37">
        <f t="shared" si="10"/>
        <v>0.7000000000000001</v>
      </c>
      <c r="J20" s="29"/>
      <c r="K20" s="34" t="s">
        <v>117</v>
      </c>
      <c r="L20" s="35" t="s">
        <v>118</v>
      </c>
      <c r="M20" s="35"/>
      <c r="N20" s="35"/>
      <c r="O20" s="37">
        <f t="shared" si="11"/>
        <v>105</v>
      </c>
      <c r="P20" s="37">
        <f>ROUND(O20/7,1)</f>
        <v>15</v>
      </c>
      <c r="Q20" s="37">
        <f t="shared" si="3"/>
        <v>5</v>
      </c>
      <c r="R20" s="37">
        <f t="shared" si="13"/>
        <v>0.7000000000000001</v>
      </c>
      <c r="T20" s="2" t="s">
        <v>177</v>
      </c>
      <c r="U20" s="3"/>
      <c r="V20" s="3"/>
      <c r="W20" s="3"/>
      <c r="X20" s="3"/>
      <c r="Y20" s="3"/>
      <c r="Z20" s="3"/>
      <c r="AA20" s="3"/>
      <c r="AB20" s="4"/>
      <c r="AD20" s="2" t="s">
        <v>178</v>
      </c>
      <c r="AE20" s="3"/>
      <c r="AF20" s="3"/>
      <c r="AG20" s="3"/>
      <c r="AH20" s="3"/>
      <c r="AI20" s="3"/>
      <c r="AJ20" s="3"/>
      <c r="AK20" s="3"/>
      <c r="AL20" s="4"/>
    </row>
    <row r="21" spans="1:38" ht="15" thickBot="1">
      <c r="A21" s="1"/>
      <c r="B21" s="34" t="s">
        <v>36</v>
      </c>
      <c r="C21" s="35" t="s">
        <v>37</v>
      </c>
      <c r="D21" s="35"/>
      <c r="E21" s="36"/>
      <c r="F21" s="37">
        <f t="shared" si="8"/>
        <v>105</v>
      </c>
      <c r="G21" s="37">
        <f aca="true" t="shared" si="14" ref="G21:G28">ROUND(F21/6.5,1)</f>
        <v>16.2</v>
      </c>
      <c r="H21" s="37">
        <f t="shared" si="1"/>
        <v>6.5</v>
      </c>
      <c r="I21" s="37">
        <f t="shared" si="10"/>
        <v>0.7000000000000001</v>
      </c>
      <c r="J21" s="29"/>
      <c r="K21" s="34" t="s">
        <v>119</v>
      </c>
      <c r="L21" s="35" t="s">
        <v>120</v>
      </c>
      <c r="M21" s="35"/>
      <c r="N21" s="35"/>
      <c r="O21" s="37">
        <f t="shared" si="11"/>
        <v>110</v>
      </c>
      <c r="P21" s="37">
        <f aca="true" t="shared" si="15" ref="P21:P27">ROUND(O21/7,1)</f>
        <v>15.7</v>
      </c>
      <c r="Q21" s="37">
        <f t="shared" si="3"/>
        <v>5.2</v>
      </c>
      <c r="R21" s="37">
        <f t="shared" si="13"/>
        <v>0.7000000000000001</v>
      </c>
      <c r="T21" s="5"/>
      <c r="U21" s="6" t="s">
        <v>166</v>
      </c>
      <c r="V21" s="7" t="s">
        <v>167</v>
      </c>
      <c r="W21" s="7" t="s">
        <v>168</v>
      </c>
      <c r="X21" s="7" t="s">
        <v>169</v>
      </c>
      <c r="Y21" s="7" t="s">
        <v>170</v>
      </c>
      <c r="Z21" s="7" t="s">
        <v>171</v>
      </c>
      <c r="AA21" s="7" t="s">
        <v>172</v>
      </c>
      <c r="AB21" s="8" t="s">
        <v>173</v>
      </c>
      <c r="AD21" s="5"/>
      <c r="AE21" s="6" t="s">
        <v>166</v>
      </c>
      <c r="AF21" s="7" t="s">
        <v>167</v>
      </c>
      <c r="AG21" s="7" t="s">
        <v>168</v>
      </c>
      <c r="AH21" s="7" t="s">
        <v>169</v>
      </c>
      <c r="AI21" s="7" t="s">
        <v>170</v>
      </c>
      <c r="AJ21" s="7" t="s">
        <v>171</v>
      </c>
      <c r="AK21" s="7" t="s">
        <v>172</v>
      </c>
      <c r="AL21" s="8" t="s">
        <v>173</v>
      </c>
    </row>
    <row r="22" spans="1:38" ht="14.25">
      <c r="A22" s="1"/>
      <c r="B22" s="34" t="s">
        <v>38</v>
      </c>
      <c r="C22" s="35" t="s">
        <v>39</v>
      </c>
      <c r="D22" s="35"/>
      <c r="E22" s="36"/>
      <c r="F22" s="37">
        <f t="shared" si="8"/>
        <v>110</v>
      </c>
      <c r="G22" s="37">
        <f t="shared" si="14"/>
        <v>16.9</v>
      </c>
      <c r="H22" s="37">
        <f t="shared" si="1"/>
        <v>6.8</v>
      </c>
      <c r="I22" s="37">
        <f t="shared" si="10"/>
        <v>0.7000000000000001</v>
      </c>
      <c r="J22" s="29"/>
      <c r="K22" s="34" t="s">
        <v>121</v>
      </c>
      <c r="L22" s="35" t="s">
        <v>122</v>
      </c>
      <c r="M22" s="35"/>
      <c r="N22" s="35"/>
      <c r="O22" s="37">
        <f t="shared" si="11"/>
        <v>115</v>
      </c>
      <c r="P22" s="37">
        <f t="shared" si="15"/>
        <v>16.4</v>
      </c>
      <c r="Q22" s="37">
        <f t="shared" si="3"/>
        <v>5.5</v>
      </c>
      <c r="R22" s="37">
        <f t="shared" si="13"/>
        <v>0.7000000000000001</v>
      </c>
      <c r="T22" s="9" t="s">
        <v>174</v>
      </c>
      <c r="U22" s="10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0.089</v>
      </c>
      <c r="AA22" s="11">
        <v>0.286</v>
      </c>
      <c r="AB22" s="12">
        <v>0.438</v>
      </c>
      <c r="AD22" s="9" t="s">
        <v>174</v>
      </c>
      <c r="AE22" s="13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0.115</v>
      </c>
      <c r="AK22" s="14">
        <v>0.32</v>
      </c>
      <c r="AL22" s="15">
        <v>0.451</v>
      </c>
    </row>
    <row r="23" spans="1:38" ht="14.25">
      <c r="A23" s="1"/>
      <c r="B23" s="34" t="s">
        <v>40</v>
      </c>
      <c r="C23" s="35" t="s">
        <v>41</v>
      </c>
      <c r="D23" s="35"/>
      <c r="E23" s="36"/>
      <c r="F23" s="37">
        <f t="shared" si="8"/>
        <v>115</v>
      </c>
      <c r="G23" s="37">
        <f t="shared" si="14"/>
        <v>17.7</v>
      </c>
      <c r="H23" s="37">
        <f t="shared" si="1"/>
        <v>7.1</v>
      </c>
      <c r="I23" s="37">
        <f t="shared" si="10"/>
        <v>0.7000000000000001</v>
      </c>
      <c r="J23" s="29"/>
      <c r="K23" s="34" t="s">
        <v>123</v>
      </c>
      <c r="L23" s="35" t="s">
        <v>124</v>
      </c>
      <c r="M23" s="35"/>
      <c r="N23" s="35"/>
      <c r="O23" s="37">
        <f t="shared" si="11"/>
        <v>120</v>
      </c>
      <c r="P23" s="37">
        <f t="shared" si="15"/>
        <v>17.1</v>
      </c>
      <c r="Q23" s="37">
        <f t="shared" si="3"/>
        <v>5.7</v>
      </c>
      <c r="R23" s="37">
        <f t="shared" si="13"/>
        <v>0.7000000000000001</v>
      </c>
      <c r="T23" s="16">
        <v>0.5</v>
      </c>
      <c r="U23" s="13">
        <v>0.023</v>
      </c>
      <c r="V23" s="14">
        <v>0.07</v>
      </c>
      <c r="W23" s="14">
        <v>0.089</v>
      </c>
      <c r="X23" s="14">
        <v>0.107</v>
      </c>
      <c r="Y23" s="14">
        <v>0.164</v>
      </c>
      <c r="Z23" s="14">
        <v>0.368</v>
      </c>
      <c r="AA23" s="14">
        <v>0.572</v>
      </c>
      <c r="AB23" s="15">
        <v>0.704</v>
      </c>
      <c r="AD23" s="16">
        <v>0.5</v>
      </c>
      <c r="AE23" s="13">
        <v>0.028</v>
      </c>
      <c r="AF23" s="14">
        <v>0.084</v>
      </c>
      <c r="AG23" s="14">
        <v>0.109</v>
      </c>
      <c r="AH23" s="14">
        <v>0.135</v>
      </c>
      <c r="AI23" s="14">
        <v>0.211</v>
      </c>
      <c r="AJ23" s="14">
        <v>0.427</v>
      </c>
      <c r="AK23" s="14">
        <v>0.614</v>
      </c>
      <c r="AL23" s="15">
        <v>0.726</v>
      </c>
    </row>
    <row r="24" spans="1:38" ht="14.25">
      <c r="A24" s="1"/>
      <c r="B24" s="34" t="s">
        <v>42</v>
      </c>
      <c r="C24" s="35" t="s">
        <v>43</v>
      </c>
      <c r="D24" s="35"/>
      <c r="E24" s="36"/>
      <c r="F24" s="37">
        <f t="shared" si="8"/>
        <v>120</v>
      </c>
      <c r="G24" s="37">
        <f t="shared" si="14"/>
        <v>18.5</v>
      </c>
      <c r="H24" s="37">
        <f t="shared" si="1"/>
        <v>7.4</v>
      </c>
      <c r="I24" s="37">
        <f t="shared" si="10"/>
        <v>0.7000000000000001</v>
      </c>
      <c r="J24" s="29"/>
      <c r="K24" s="34" t="s">
        <v>125</v>
      </c>
      <c r="L24" s="35" t="s">
        <v>126</v>
      </c>
      <c r="M24" s="35"/>
      <c r="N24" s="35"/>
      <c r="O24" s="37">
        <f t="shared" si="11"/>
        <v>125</v>
      </c>
      <c r="P24" s="37">
        <f t="shared" si="15"/>
        <v>17.9</v>
      </c>
      <c r="Q24" s="37">
        <f t="shared" si="3"/>
        <v>6</v>
      </c>
      <c r="R24" s="37">
        <f t="shared" si="13"/>
        <v>0.7000000000000001</v>
      </c>
      <c r="T24" s="16">
        <v>1</v>
      </c>
      <c r="U24" s="13">
        <v>0.077</v>
      </c>
      <c r="V24" s="14">
        <v>0.192</v>
      </c>
      <c r="W24" s="14">
        <v>0.245</v>
      </c>
      <c r="X24" s="14">
        <v>0.314</v>
      </c>
      <c r="Y24" s="14">
        <v>0.425</v>
      </c>
      <c r="Z24" s="14">
        <v>0.614</v>
      </c>
      <c r="AA24" s="14">
        <v>0.765</v>
      </c>
      <c r="AB24" s="15">
        <v>0.854</v>
      </c>
      <c r="AD24" s="16">
        <v>1</v>
      </c>
      <c r="AE24" s="13">
        <v>0.105</v>
      </c>
      <c r="AF24" s="14">
        <v>0.225</v>
      </c>
      <c r="AG24" s="14">
        <v>0.288</v>
      </c>
      <c r="AH24" s="14">
        <v>0.365</v>
      </c>
      <c r="AI24" s="14">
        <v>0.488</v>
      </c>
      <c r="AJ24" s="14">
        <v>0.66</v>
      </c>
      <c r="AK24" s="14">
        <v>0.794</v>
      </c>
      <c r="AL24" s="15">
        <v>0.875</v>
      </c>
    </row>
    <row r="25" spans="1:38" ht="14.25">
      <c r="A25" s="1"/>
      <c r="B25" s="34" t="s">
        <v>44</v>
      </c>
      <c r="C25" s="35" t="s">
        <v>45</v>
      </c>
      <c r="D25" s="35"/>
      <c r="E25" s="36"/>
      <c r="F25" s="37">
        <f t="shared" si="8"/>
        <v>125</v>
      </c>
      <c r="G25" s="37">
        <f t="shared" si="14"/>
        <v>19.2</v>
      </c>
      <c r="H25" s="37">
        <f t="shared" si="1"/>
        <v>7.7</v>
      </c>
      <c r="I25" s="37">
        <f t="shared" si="10"/>
        <v>0.7000000000000001</v>
      </c>
      <c r="J25" s="29"/>
      <c r="K25" s="34" t="s">
        <v>127</v>
      </c>
      <c r="L25" s="35" t="s">
        <v>128</v>
      </c>
      <c r="M25" s="35"/>
      <c r="N25" s="35"/>
      <c r="O25" s="37">
        <f t="shared" si="11"/>
        <v>130</v>
      </c>
      <c r="P25" s="37">
        <f t="shared" si="15"/>
        <v>18.6</v>
      </c>
      <c r="Q25" s="37">
        <f t="shared" si="3"/>
        <v>6.2</v>
      </c>
      <c r="R25" s="37">
        <f t="shared" si="13"/>
        <v>0.7000000000000001</v>
      </c>
      <c r="T25" s="16">
        <v>2</v>
      </c>
      <c r="U25" s="13">
        <v>0.344</v>
      </c>
      <c r="V25" s="14">
        <v>0.51</v>
      </c>
      <c r="W25" s="14">
        <v>0.605</v>
      </c>
      <c r="X25" s="14">
        <v>0.726</v>
      </c>
      <c r="Y25" s="14">
        <v>0.825</v>
      </c>
      <c r="Z25" s="14">
        <v>0.897</v>
      </c>
      <c r="AA25" s="14">
        <v>0.95</v>
      </c>
      <c r="AB25" s="15">
        <v>0.982</v>
      </c>
      <c r="AD25" s="16">
        <v>2</v>
      </c>
      <c r="AE25" s="13">
        <v>0.42</v>
      </c>
      <c r="AF25" s="14">
        <v>0.565</v>
      </c>
      <c r="AG25" s="14">
        <v>0.667</v>
      </c>
      <c r="AH25" s="14">
        <v>0.781</v>
      </c>
      <c r="AI25" s="14">
        <v>0.863</v>
      </c>
      <c r="AJ25" s="14">
        <v>0.921</v>
      </c>
      <c r="AK25" s="14">
        <v>0.958</v>
      </c>
      <c r="AL25" s="15">
        <v>0.987</v>
      </c>
    </row>
    <row r="26" spans="1:38" ht="14.25">
      <c r="A26" s="1"/>
      <c r="B26" s="34" t="s">
        <v>46</v>
      </c>
      <c r="C26" s="35" t="s">
        <v>47</v>
      </c>
      <c r="D26" s="35"/>
      <c r="E26" s="36"/>
      <c r="F26" s="37">
        <f t="shared" si="8"/>
        <v>130</v>
      </c>
      <c r="G26" s="37">
        <f t="shared" si="14"/>
        <v>20</v>
      </c>
      <c r="H26" s="37">
        <f t="shared" si="1"/>
        <v>8</v>
      </c>
      <c r="I26" s="37">
        <f t="shared" si="10"/>
        <v>0.7000000000000001</v>
      </c>
      <c r="J26" s="29"/>
      <c r="K26" s="34" t="s">
        <v>129</v>
      </c>
      <c r="L26" s="35" t="s">
        <v>130</v>
      </c>
      <c r="M26" s="35"/>
      <c r="N26" s="35"/>
      <c r="O26" s="37">
        <f t="shared" si="11"/>
        <v>135</v>
      </c>
      <c r="P26" s="37">
        <f t="shared" si="15"/>
        <v>19.3</v>
      </c>
      <c r="Q26" s="37">
        <f t="shared" si="3"/>
        <v>6.4</v>
      </c>
      <c r="R26" s="37">
        <f t="shared" si="13"/>
        <v>0.7000000000000001</v>
      </c>
      <c r="T26" s="16">
        <v>3</v>
      </c>
      <c r="U26" s="13">
        <v>0.705</v>
      </c>
      <c r="V26" s="14">
        <v>0.815</v>
      </c>
      <c r="W26" s="14">
        <v>0.887</v>
      </c>
      <c r="X26" s="14">
        <v>0.957</v>
      </c>
      <c r="Y26" s="14">
        <v>0.98</v>
      </c>
      <c r="Z26" s="14">
        <v>0.991</v>
      </c>
      <c r="AA26" s="14">
        <v>0.998</v>
      </c>
      <c r="AB26" s="15">
        <v>1</v>
      </c>
      <c r="AD26" s="16">
        <v>3</v>
      </c>
      <c r="AE26" s="13">
        <v>0.784</v>
      </c>
      <c r="AF26" s="14">
        <v>0.86</v>
      </c>
      <c r="AG26" s="14">
        <v>0.925</v>
      </c>
      <c r="AH26" s="14">
        <v>0.976</v>
      </c>
      <c r="AI26" s="14">
        <v>0.99</v>
      </c>
      <c r="AJ26" s="14">
        <v>0.996</v>
      </c>
      <c r="AK26" s="14">
        <v>1</v>
      </c>
      <c r="AL26" s="15">
        <v>1</v>
      </c>
    </row>
    <row r="27" spans="1:38" ht="14.25">
      <c r="A27" s="1"/>
      <c r="B27" s="34" t="s">
        <v>48</v>
      </c>
      <c r="C27" s="35" t="s">
        <v>49</v>
      </c>
      <c r="D27" s="35"/>
      <c r="E27" s="36"/>
      <c r="F27" s="37">
        <f t="shared" si="8"/>
        <v>135</v>
      </c>
      <c r="G27" s="37">
        <f t="shared" si="14"/>
        <v>20.8</v>
      </c>
      <c r="H27" s="37">
        <f t="shared" si="1"/>
        <v>8.3</v>
      </c>
      <c r="I27" s="37">
        <f t="shared" si="10"/>
        <v>0.7000000000000001</v>
      </c>
      <c r="J27" s="29"/>
      <c r="K27" s="34" t="s">
        <v>131</v>
      </c>
      <c r="L27" s="35" t="s">
        <v>132</v>
      </c>
      <c r="M27" s="35"/>
      <c r="N27" s="35"/>
      <c r="O27" s="37">
        <f t="shared" si="11"/>
        <v>140</v>
      </c>
      <c r="P27" s="37">
        <f t="shared" si="15"/>
        <v>20</v>
      </c>
      <c r="Q27" s="37">
        <f t="shared" si="3"/>
        <v>6.7</v>
      </c>
      <c r="R27" s="37">
        <f t="shared" si="13"/>
        <v>0.7000000000000001</v>
      </c>
      <c r="T27" s="16">
        <v>4</v>
      </c>
      <c r="U27" s="13">
        <v>0.961</v>
      </c>
      <c r="V27" s="14">
        <v>0.978</v>
      </c>
      <c r="W27" s="14">
        <v>0.989</v>
      </c>
      <c r="X27" s="14">
        <v>1</v>
      </c>
      <c r="Y27" s="14">
        <v>1</v>
      </c>
      <c r="Z27" s="14">
        <v>1</v>
      </c>
      <c r="AA27" s="14">
        <v>1</v>
      </c>
      <c r="AB27" s="15">
        <v>1</v>
      </c>
      <c r="AD27" s="16">
        <v>4</v>
      </c>
      <c r="AE27" s="13">
        <v>0.985</v>
      </c>
      <c r="AF27" s="14">
        <v>0.992</v>
      </c>
      <c r="AG27" s="14">
        <v>0.999</v>
      </c>
      <c r="AH27" s="14">
        <v>1</v>
      </c>
      <c r="AI27" s="14">
        <v>1</v>
      </c>
      <c r="AJ27" s="14">
        <v>1</v>
      </c>
      <c r="AK27" s="14">
        <v>1</v>
      </c>
      <c r="AL27" s="15">
        <v>1</v>
      </c>
    </row>
    <row r="28" spans="1:38" ht="14.25">
      <c r="A28" s="1"/>
      <c r="B28" s="34" t="s">
        <v>50</v>
      </c>
      <c r="C28" s="35" t="s">
        <v>51</v>
      </c>
      <c r="D28" s="35"/>
      <c r="E28" s="36"/>
      <c r="F28" s="37">
        <f t="shared" si="8"/>
        <v>100</v>
      </c>
      <c r="G28" s="37">
        <f>ROUND(F28/6.25,1)</f>
        <v>16</v>
      </c>
      <c r="H28" s="37">
        <f t="shared" si="1"/>
        <v>6.4</v>
      </c>
      <c r="I28" s="37">
        <f t="shared" si="10"/>
        <v>0.7500000000000001</v>
      </c>
      <c r="J28" s="29"/>
      <c r="K28" s="34" t="s">
        <v>133</v>
      </c>
      <c r="L28" s="35" t="s">
        <v>134</v>
      </c>
      <c r="M28" s="35"/>
      <c r="N28" s="35"/>
      <c r="O28" s="37">
        <f t="shared" si="11"/>
        <v>105</v>
      </c>
      <c r="P28" s="37">
        <f>ROUND(O28/6.75,1)</f>
        <v>15.6</v>
      </c>
      <c r="Q28" s="37">
        <f t="shared" si="3"/>
        <v>5.2</v>
      </c>
      <c r="R28" s="37">
        <f t="shared" si="13"/>
        <v>0.7500000000000001</v>
      </c>
      <c r="T28" s="16">
        <v>5</v>
      </c>
      <c r="U28" s="13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5">
        <v>1</v>
      </c>
      <c r="AD28" s="16">
        <v>5</v>
      </c>
      <c r="AE28" s="13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5">
        <v>1</v>
      </c>
    </row>
    <row r="29" spans="1:38" ht="14.25">
      <c r="A29" s="1"/>
      <c r="B29" s="34" t="s">
        <v>52</v>
      </c>
      <c r="C29" s="35" t="s">
        <v>53</v>
      </c>
      <c r="D29" s="35"/>
      <c r="E29" s="36"/>
      <c r="F29" s="37">
        <f t="shared" si="8"/>
        <v>105</v>
      </c>
      <c r="G29" s="37">
        <f aca="true" t="shared" si="16" ref="G29:G36">ROUND(F29/6.25,1)</f>
        <v>16.8</v>
      </c>
      <c r="H29" s="37">
        <f t="shared" si="1"/>
        <v>6.7</v>
      </c>
      <c r="I29" s="37">
        <f t="shared" si="10"/>
        <v>0.7500000000000001</v>
      </c>
      <c r="J29" s="29"/>
      <c r="K29" s="34" t="s">
        <v>135</v>
      </c>
      <c r="L29" s="35" t="s">
        <v>136</v>
      </c>
      <c r="M29" s="35"/>
      <c r="N29" s="35"/>
      <c r="O29" s="37">
        <f t="shared" si="11"/>
        <v>110</v>
      </c>
      <c r="P29" s="37">
        <f aca="true" t="shared" si="17" ref="P29:P35">ROUND(O29/6.75,1)</f>
        <v>16.3</v>
      </c>
      <c r="Q29" s="37">
        <f t="shared" si="3"/>
        <v>5.4</v>
      </c>
      <c r="R29" s="37">
        <f t="shared" si="13"/>
        <v>0.7500000000000001</v>
      </c>
      <c r="T29" s="16">
        <v>6</v>
      </c>
      <c r="U29" s="13">
        <v>0.998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5">
        <v>1</v>
      </c>
      <c r="AD29" s="16">
        <v>6</v>
      </c>
      <c r="AE29" s="13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5">
        <v>1</v>
      </c>
    </row>
    <row r="30" spans="1:38" ht="14.25">
      <c r="A30" s="1"/>
      <c r="B30" s="34" t="s">
        <v>54</v>
      </c>
      <c r="C30" s="35" t="s">
        <v>55</v>
      </c>
      <c r="D30" s="35"/>
      <c r="E30" s="36"/>
      <c r="F30" s="37">
        <f t="shared" si="8"/>
        <v>110</v>
      </c>
      <c r="G30" s="37">
        <f t="shared" si="16"/>
        <v>17.6</v>
      </c>
      <c r="H30" s="37">
        <f t="shared" si="1"/>
        <v>7</v>
      </c>
      <c r="I30" s="37">
        <f t="shared" si="10"/>
        <v>0.7500000000000001</v>
      </c>
      <c r="J30" s="29"/>
      <c r="K30" s="34" t="s">
        <v>137</v>
      </c>
      <c r="L30" s="35" t="s">
        <v>138</v>
      </c>
      <c r="M30" s="35"/>
      <c r="N30" s="35"/>
      <c r="O30" s="37">
        <f t="shared" si="11"/>
        <v>115</v>
      </c>
      <c r="P30" s="37">
        <f t="shared" si="17"/>
        <v>17</v>
      </c>
      <c r="Q30" s="37">
        <f t="shared" si="3"/>
        <v>5.7</v>
      </c>
      <c r="R30" s="37">
        <f t="shared" si="13"/>
        <v>0.7500000000000001</v>
      </c>
      <c r="T30" s="16">
        <v>7</v>
      </c>
      <c r="U30" s="13">
        <v>0.83</v>
      </c>
      <c r="V30" s="14">
        <v>0.896</v>
      </c>
      <c r="W30" s="14">
        <v>0.942</v>
      </c>
      <c r="X30" s="14">
        <v>0.971</v>
      </c>
      <c r="Y30" s="14">
        <v>0.98</v>
      </c>
      <c r="Z30" s="14">
        <v>0.985</v>
      </c>
      <c r="AA30" s="14">
        <v>0.99</v>
      </c>
      <c r="AB30" s="15">
        <v>0.992</v>
      </c>
      <c r="AD30" s="16">
        <v>7</v>
      </c>
      <c r="AE30" s="13">
        <v>0.979</v>
      </c>
      <c r="AF30" s="14">
        <v>0.983</v>
      </c>
      <c r="AG30" s="14">
        <v>0.994</v>
      </c>
      <c r="AH30" s="14">
        <v>0.999</v>
      </c>
      <c r="AI30" s="14">
        <v>0.999</v>
      </c>
      <c r="AJ30" s="14">
        <v>1</v>
      </c>
      <c r="AK30" s="14">
        <v>1</v>
      </c>
      <c r="AL30" s="15">
        <v>1</v>
      </c>
    </row>
    <row r="31" spans="1:38" ht="14.25">
      <c r="A31" s="1"/>
      <c r="B31" s="34" t="s">
        <v>56</v>
      </c>
      <c r="C31" s="35" t="s">
        <v>57</v>
      </c>
      <c r="D31" s="35"/>
      <c r="E31" s="36"/>
      <c r="F31" s="37">
        <f t="shared" si="8"/>
        <v>115</v>
      </c>
      <c r="G31" s="37">
        <f t="shared" si="16"/>
        <v>18.4</v>
      </c>
      <c r="H31" s="37">
        <f t="shared" si="1"/>
        <v>7.4</v>
      </c>
      <c r="I31" s="37">
        <f t="shared" si="10"/>
        <v>0.7500000000000001</v>
      </c>
      <c r="J31" s="29"/>
      <c r="K31" s="34" t="s">
        <v>139</v>
      </c>
      <c r="L31" s="35" t="s">
        <v>140</v>
      </c>
      <c r="M31" s="35"/>
      <c r="N31" s="35"/>
      <c r="O31" s="37">
        <f t="shared" si="11"/>
        <v>120</v>
      </c>
      <c r="P31" s="37">
        <f t="shared" si="17"/>
        <v>17.8</v>
      </c>
      <c r="Q31" s="37">
        <f t="shared" si="3"/>
        <v>5.9</v>
      </c>
      <c r="R31" s="37">
        <f t="shared" si="13"/>
        <v>0.7500000000000001</v>
      </c>
      <c r="T31" s="16">
        <v>8</v>
      </c>
      <c r="U31" s="13">
        <v>0.437</v>
      </c>
      <c r="V31" s="14">
        <v>0.625</v>
      </c>
      <c r="W31" s="14">
        <v>0.724</v>
      </c>
      <c r="X31" s="14">
        <v>0.778</v>
      </c>
      <c r="Y31" s="14">
        <v>0.802</v>
      </c>
      <c r="Z31" s="14">
        <v>0.827</v>
      </c>
      <c r="AA31" s="14">
        <v>0.851</v>
      </c>
      <c r="AB31" s="15">
        <v>0.877</v>
      </c>
      <c r="AD31" s="16">
        <v>8</v>
      </c>
      <c r="AE31" s="13">
        <v>0.7</v>
      </c>
      <c r="AF31" s="14">
        <v>0.8</v>
      </c>
      <c r="AG31" s="14">
        <v>0.87</v>
      </c>
      <c r="AH31" s="14">
        <v>0.911</v>
      </c>
      <c r="AI31" s="14">
        <v>0.93</v>
      </c>
      <c r="AJ31" s="14">
        <v>0.943</v>
      </c>
      <c r="AK31" s="14">
        <v>0.954</v>
      </c>
      <c r="AL31" s="15">
        <v>0.962</v>
      </c>
    </row>
    <row r="32" spans="1:38" ht="14.25">
      <c r="A32" s="1"/>
      <c r="B32" s="34" t="s">
        <v>58</v>
      </c>
      <c r="C32" s="35" t="s">
        <v>59</v>
      </c>
      <c r="D32" s="35"/>
      <c r="E32" s="36"/>
      <c r="F32" s="37">
        <f t="shared" si="8"/>
        <v>120</v>
      </c>
      <c r="G32" s="37">
        <f t="shared" si="16"/>
        <v>19.2</v>
      </c>
      <c r="H32" s="37">
        <f t="shared" si="1"/>
        <v>7.7</v>
      </c>
      <c r="I32" s="37">
        <f t="shared" si="10"/>
        <v>0.7500000000000001</v>
      </c>
      <c r="J32" s="29"/>
      <c r="K32" s="34" t="s">
        <v>141</v>
      </c>
      <c r="L32" s="35" t="s">
        <v>142</v>
      </c>
      <c r="M32" s="35"/>
      <c r="N32" s="35"/>
      <c r="O32" s="37">
        <f t="shared" si="11"/>
        <v>125</v>
      </c>
      <c r="P32" s="37">
        <f t="shared" si="17"/>
        <v>18.5</v>
      </c>
      <c r="Q32" s="37">
        <f t="shared" si="3"/>
        <v>6.2</v>
      </c>
      <c r="R32" s="37">
        <f t="shared" si="13"/>
        <v>0.7500000000000001</v>
      </c>
      <c r="T32" s="16">
        <v>9</v>
      </c>
      <c r="U32" s="13">
        <v>0.1</v>
      </c>
      <c r="V32" s="14">
        <v>0.266</v>
      </c>
      <c r="W32" s="14">
        <v>0.35</v>
      </c>
      <c r="X32" s="14">
        <v>0.389</v>
      </c>
      <c r="Y32" s="14">
        <v>0.407</v>
      </c>
      <c r="Z32" s="14">
        <v>0.43</v>
      </c>
      <c r="AA32" s="14">
        <v>0.472</v>
      </c>
      <c r="AB32" s="15">
        <v>0.536</v>
      </c>
      <c r="AD32" s="16">
        <v>9</v>
      </c>
      <c r="AE32" s="13">
        <v>0.235</v>
      </c>
      <c r="AF32" s="14">
        <v>0.406</v>
      </c>
      <c r="AG32" s="14">
        <v>0.504</v>
      </c>
      <c r="AH32" s="14">
        <v>0.56</v>
      </c>
      <c r="AI32" s="14">
        <v>0.585</v>
      </c>
      <c r="AJ32" s="14">
        <v>0.608</v>
      </c>
      <c r="AK32" s="14">
        <v>0.639</v>
      </c>
      <c r="AL32" s="15">
        <v>0.69</v>
      </c>
    </row>
    <row r="33" spans="1:38" ht="14.25">
      <c r="A33" s="1"/>
      <c r="B33" s="34" t="s">
        <v>60</v>
      </c>
      <c r="C33" s="35" t="s">
        <v>61</v>
      </c>
      <c r="D33" s="35"/>
      <c r="E33" s="36"/>
      <c r="F33" s="37">
        <f t="shared" si="8"/>
        <v>125</v>
      </c>
      <c r="G33" s="37">
        <f t="shared" si="16"/>
        <v>20</v>
      </c>
      <c r="H33" s="37">
        <f t="shared" si="1"/>
        <v>8</v>
      </c>
      <c r="I33" s="37">
        <f t="shared" si="10"/>
        <v>0.7500000000000001</v>
      </c>
      <c r="J33" s="29"/>
      <c r="K33" s="34" t="s">
        <v>143</v>
      </c>
      <c r="L33" s="35" t="s">
        <v>144</v>
      </c>
      <c r="M33" s="35"/>
      <c r="N33" s="35"/>
      <c r="O33" s="37">
        <f t="shared" si="11"/>
        <v>130</v>
      </c>
      <c r="P33" s="37">
        <f t="shared" si="17"/>
        <v>19.3</v>
      </c>
      <c r="Q33" s="37">
        <f t="shared" si="3"/>
        <v>6.4</v>
      </c>
      <c r="R33" s="37">
        <f t="shared" si="13"/>
        <v>0.7500000000000001</v>
      </c>
      <c r="T33" s="16">
        <v>9.5</v>
      </c>
      <c r="U33" s="13">
        <v>0.026</v>
      </c>
      <c r="V33" s="14">
        <v>0.11</v>
      </c>
      <c r="W33" s="14">
        <v>0.158</v>
      </c>
      <c r="X33" s="14">
        <v>0.177</v>
      </c>
      <c r="Y33" s="14">
        <v>0.184</v>
      </c>
      <c r="Z33" s="14">
        <v>0.194</v>
      </c>
      <c r="AA33" s="14">
        <v>0.229</v>
      </c>
      <c r="AB33" s="15">
        <v>0.299</v>
      </c>
      <c r="AD33" s="16">
        <v>9.5</v>
      </c>
      <c r="AE33" s="13">
        <v>0.067</v>
      </c>
      <c r="AF33" s="14">
        <v>0.18</v>
      </c>
      <c r="AG33" s="14">
        <v>0.251</v>
      </c>
      <c r="AH33" s="14">
        <v>0.276</v>
      </c>
      <c r="AI33" s="14">
        <v>0.29</v>
      </c>
      <c r="AJ33" s="14">
        <v>0.304</v>
      </c>
      <c r="AK33" s="14">
        <v>0.338</v>
      </c>
      <c r="AL33" s="15">
        <v>0.403</v>
      </c>
    </row>
    <row r="34" spans="1:38" ht="15" thickBot="1">
      <c r="A34" s="1"/>
      <c r="B34" s="34" t="s">
        <v>62</v>
      </c>
      <c r="C34" s="35" t="s">
        <v>63</v>
      </c>
      <c r="D34" s="35"/>
      <c r="E34" s="36"/>
      <c r="F34" s="37">
        <f t="shared" si="8"/>
        <v>130</v>
      </c>
      <c r="G34" s="37">
        <f t="shared" si="16"/>
        <v>20.8</v>
      </c>
      <c r="H34" s="37">
        <f t="shared" si="1"/>
        <v>8.3</v>
      </c>
      <c r="I34" s="37">
        <f t="shared" si="10"/>
        <v>0.7500000000000001</v>
      </c>
      <c r="J34" s="29"/>
      <c r="K34" s="34" t="s">
        <v>145</v>
      </c>
      <c r="L34" s="35" t="s">
        <v>146</v>
      </c>
      <c r="M34" s="35"/>
      <c r="N34" s="35"/>
      <c r="O34" s="37">
        <f t="shared" si="11"/>
        <v>135</v>
      </c>
      <c r="P34" s="37">
        <f t="shared" si="17"/>
        <v>20</v>
      </c>
      <c r="Q34" s="37">
        <f t="shared" si="3"/>
        <v>6.7</v>
      </c>
      <c r="R34" s="37">
        <f t="shared" si="13"/>
        <v>0.7500000000000001</v>
      </c>
      <c r="T34" s="17" t="s">
        <v>175</v>
      </c>
      <c r="U34" s="18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0.02</v>
      </c>
      <c r="AB34" s="20">
        <v>0.051</v>
      </c>
      <c r="AD34" s="17" t="s">
        <v>175</v>
      </c>
      <c r="AE34" s="21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0.025</v>
      </c>
      <c r="AL34" s="23">
        <v>0.062</v>
      </c>
    </row>
    <row r="35" spans="1:38" ht="15" thickBot="1">
      <c r="A35" s="1"/>
      <c r="B35" s="34" t="s">
        <v>64</v>
      </c>
      <c r="C35" s="35" t="s">
        <v>65</v>
      </c>
      <c r="D35" s="35"/>
      <c r="E35" s="36"/>
      <c r="F35" s="37">
        <f t="shared" si="8"/>
        <v>135</v>
      </c>
      <c r="G35" s="37">
        <f t="shared" si="16"/>
        <v>21.6</v>
      </c>
      <c r="H35" s="37">
        <f t="shared" si="1"/>
        <v>8.6</v>
      </c>
      <c r="I35" s="37">
        <f t="shared" si="10"/>
        <v>0.7500000000000001</v>
      </c>
      <c r="J35" s="29"/>
      <c r="K35" s="34" t="s">
        <v>147</v>
      </c>
      <c r="L35" s="35" t="s">
        <v>148</v>
      </c>
      <c r="M35" s="35"/>
      <c r="N35" s="35"/>
      <c r="O35" s="37">
        <f t="shared" si="11"/>
        <v>140</v>
      </c>
      <c r="P35" s="37">
        <f t="shared" si="17"/>
        <v>20.7</v>
      </c>
      <c r="Q35" s="37">
        <f t="shared" si="3"/>
        <v>6.9</v>
      </c>
      <c r="R35" s="37">
        <f t="shared" si="13"/>
        <v>0.7500000000000001</v>
      </c>
      <c r="T35" s="24" t="s">
        <v>176</v>
      </c>
      <c r="U35" s="25">
        <v>0.771</v>
      </c>
      <c r="V35" s="26">
        <v>0.926</v>
      </c>
      <c r="W35" s="26">
        <v>0.998</v>
      </c>
      <c r="X35" s="26">
        <v>1</v>
      </c>
      <c r="Y35" s="26">
        <v>1</v>
      </c>
      <c r="Z35" s="26">
        <v>1</v>
      </c>
      <c r="AA35" s="26">
        <v>1</v>
      </c>
      <c r="AB35" s="27">
        <v>1</v>
      </c>
      <c r="AD35" s="24" t="s">
        <v>176</v>
      </c>
      <c r="AE35" s="25">
        <v>0.807</v>
      </c>
      <c r="AF35" s="26">
        <v>0.947</v>
      </c>
      <c r="AG35" s="26">
        <v>1</v>
      </c>
      <c r="AH35" s="26">
        <v>1</v>
      </c>
      <c r="AI35" s="26">
        <v>1</v>
      </c>
      <c r="AJ35" s="26">
        <v>1</v>
      </c>
      <c r="AK35" s="26">
        <v>1</v>
      </c>
      <c r="AL35" s="27">
        <v>1</v>
      </c>
    </row>
    <row r="36" spans="1:18" ht="14.25">
      <c r="A36" s="1"/>
      <c r="B36" s="34" t="s">
        <v>66</v>
      </c>
      <c r="C36" s="35" t="s">
        <v>67</v>
      </c>
      <c r="D36" s="35"/>
      <c r="E36" s="36"/>
      <c r="F36" s="37">
        <f t="shared" si="8"/>
        <v>100</v>
      </c>
      <c r="G36" s="37">
        <f>ROUND(F36/6,1)</f>
        <v>16.7</v>
      </c>
      <c r="H36" s="37">
        <f t="shared" si="1"/>
        <v>6.7</v>
      </c>
      <c r="I36" s="37">
        <f t="shared" si="10"/>
        <v>0.8000000000000002</v>
      </c>
      <c r="J36" s="29"/>
      <c r="K36" s="34" t="s">
        <v>149</v>
      </c>
      <c r="L36" s="35" t="s">
        <v>150</v>
      </c>
      <c r="M36" s="35"/>
      <c r="N36" s="35"/>
      <c r="O36" s="37">
        <f t="shared" si="11"/>
        <v>105</v>
      </c>
      <c r="P36" s="37">
        <f>ROUND(O36/6.5,1)</f>
        <v>16.2</v>
      </c>
      <c r="Q36" s="37">
        <f t="shared" si="3"/>
        <v>5.4</v>
      </c>
      <c r="R36" s="37">
        <f t="shared" si="13"/>
        <v>0.8000000000000002</v>
      </c>
    </row>
    <row r="37" spans="1:18" ht="15" thickBot="1">
      <c r="A37" s="1"/>
      <c r="B37" s="34" t="s">
        <v>68</v>
      </c>
      <c r="C37" s="35" t="s">
        <v>69</v>
      </c>
      <c r="D37" s="35"/>
      <c r="E37" s="36"/>
      <c r="F37" s="37">
        <f t="shared" si="8"/>
        <v>105</v>
      </c>
      <c r="G37" s="37">
        <f aca="true" t="shared" si="18" ref="G37:G42">ROUND(F37/6,1)</f>
        <v>17.5</v>
      </c>
      <c r="H37" s="37">
        <f t="shared" si="1"/>
        <v>7</v>
      </c>
      <c r="I37" s="37">
        <f t="shared" si="10"/>
        <v>0.8000000000000002</v>
      </c>
      <c r="J37" s="29"/>
      <c r="K37" s="34" t="s">
        <v>151</v>
      </c>
      <c r="L37" s="35" t="s">
        <v>152</v>
      </c>
      <c r="M37" s="35"/>
      <c r="N37" s="35"/>
      <c r="O37" s="37">
        <f t="shared" si="11"/>
        <v>110</v>
      </c>
      <c r="P37" s="37">
        <f aca="true" t="shared" si="19" ref="P37:P42">ROUND(O37/6.5,1)</f>
        <v>16.9</v>
      </c>
      <c r="Q37" s="37">
        <f t="shared" si="3"/>
        <v>5.6</v>
      </c>
      <c r="R37" s="37">
        <f t="shared" si="13"/>
        <v>0.8000000000000002</v>
      </c>
    </row>
    <row r="38" spans="1:28" ht="21" thickBot="1">
      <c r="A38" s="1"/>
      <c r="B38" s="34" t="s">
        <v>70</v>
      </c>
      <c r="C38" s="35" t="s">
        <v>71</v>
      </c>
      <c r="D38" s="35"/>
      <c r="E38" s="36"/>
      <c r="F38" s="37">
        <f t="shared" si="8"/>
        <v>110</v>
      </c>
      <c r="G38" s="37">
        <f t="shared" si="18"/>
        <v>18.3</v>
      </c>
      <c r="H38" s="37">
        <f t="shared" si="1"/>
        <v>7.3</v>
      </c>
      <c r="I38" s="37">
        <f t="shared" si="10"/>
        <v>0.8000000000000002</v>
      </c>
      <c r="J38" s="29"/>
      <c r="K38" s="34" t="s">
        <v>153</v>
      </c>
      <c r="L38" s="35" t="s">
        <v>154</v>
      </c>
      <c r="M38" s="35"/>
      <c r="N38" s="35"/>
      <c r="O38" s="37">
        <f t="shared" si="11"/>
        <v>115</v>
      </c>
      <c r="P38" s="37">
        <f t="shared" si="19"/>
        <v>17.7</v>
      </c>
      <c r="Q38" s="37">
        <f t="shared" si="3"/>
        <v>5.9</v>
      </c>
      <c r="R38" s="37">
        <f t="shared" si="13"/>
        <v>0.8000000000000002</v>
      </c>
      <c r="T38" s="2" t="s">
        <v>179</v>
      </c>
      <c r="U38" s="3"/>
      <c r="V38" s="3"/>
      <c r="W38" s="3"/>
      <c r="X38" s="3"/>
      <c r="Y38" s="3"/>
      <c r="Z38" s="3"/>
      <c r="AA38" s="3"/>
      <c r="AB38" s="4"/>
    </row>
    <row r="39" spans="1:28" ht="15" thickBot="1">
      <c r="A39" s="1"/>
      <c r="B39" s="34" t="s">
        <v>72</v>
      </c>
      <c r="C39" s="35" t="s">
        <v>73</v>
      </c>
      <c r="D39" s="35"/>
      <c r="E39" s="36"/>
      <c r="F39" s="37">
        <f t="shared" si="8"/>
        <v>115</v>
      </c>
      <c r="G39" s="37">
        <f t="shared" si="18"/>
        <v>19.2</v>
      </c>
      <c r="H39" s="37">
        <f t="shared" si="1"/>
        <v>7.7</v>
      </c>
      <c r="I39" s="37">
        <f t="shared" si="10"/>
        <v>0.8000000000000002</v>
      </c>
      <c r="J39" s="29"/>
      <c r="K39" s="34" t="s">
        <v>155</v>
      </c>
      <c r="L39" s="35" t="s">
        <v>156</v>
      </c>
      <c r="M39" s="35"/>
      <c r="N39" s="35"/>
      <c r="O39" s="37">
        <f t="shared" si="11"/>
        <v>120</v>
      </c>
      <c r="P39" s="37">
        <f t="shared" si="19"/>
        <v>18.5</v>
      </c>
      <c r="Q39" s="37">
        <f t="shared" si="3"/>
        <v>6.2</v>
      </c>
      <c r="R39" s="37">
        <f t="shared" si="13"/>
        <v>0.8000000000000002</v>
      </c>
      <c r="T39" s="5"/>
      <c r="U39" s="6" t="s">
        <v>166</v>
      </c>
      <c r="V39" s="7" t="s">
        <v>167</v>
      </c>
      <c r="W39" s="7" t="s">
        <v>168</v>
      </c>
      <c r="X39" s="7" t="s">
        <v>169</v>
      </c>
      <c r="Y39" s="7" t="s">
        <v>170</v>
      </c>
      <c r="Z39" s="7" t="s">
        <v>171</v>
      </c>
      <c r="AA39" s="7" t="s">
        <v>172</v>
      </c>
      <c r="AB39" s="8" t="s">
        <v>173</v>
      </c>
    </row>
    <row r="40" spans="1:28" ht="14.25">
      <c r="A40" s="1"/>
      <c r="B40" s="34" t="s">
        <v>74</v>
      </c>
      <c r="C40" s="35" t="s">
        <v>75</v>
      </c>
      <c r="D40" s="35"/>
      <c r="E40" s="36"/>
      <c r="F40" s="37">
        <f t="shared" si="8"/>
        <v>120</v>
      </c>
      <c r="G40" s="37">
        <f t="shared" si="18"/>
        <v>20</v>
      </c>
      <c r="H40" s="37">
        <f t="shared" si="1"/>
        <v>8</v>
      </c>
      <c r="I40" s="37">
        <f t="shared" si="10"/>
        <v>0.8000000000000002</v>
      </c>
      <c r="J40" s="29"/>
      <c r="K40" s="34" t="s">
        <v>157</v>
      </c>
      <c r="L40" s="35" t="s">
        <v>158</v>
      </c>
      <c r="M40" s="35"/>
      <c r="N40" s="35"/>
      <c r="O40" s="37">
        <f t="shared" si="11"/>
        <v>125</v>
      </c>
      <c r="P40" s="37">
        <f t="shared" si="19"/>
        <v>19.2</v>
      </c>
      <c r="Q40" s="37">
        <f t="shared" si="3"/>
        <v>6.4</v>
      </c>
      <c r="R40" s="37">
        <f t="shared" si="13"/>
        <v>0.8000000000000002</v>
      </c>
      <c r="T40" s="9" t="s">
        <v>174</v>
      </c>
      <c r="U40" s="10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0.16</v>
      </c>
      <c r="AA40" s="11">
        <v>0.37</v>
      </c>
      <c r="AB40" s="12">
        <v>0.476</v>
      </c>
    </row>
    <row r="41" spans="1:28" ht="14.25">
      <c r="A41" s="1"/>
      <c r="B41" s="34" t="s">
        <v>76</v>
      </c>
      <c r="C41" s="35" t="s">
        <v>77</v>
      </c>
      <c r="D41" s="35"/>
      <c r="E41" s="36"/>
      <c r="F41" s="37">
        <f t="shared" si="8"/>
        <v>125</v>
      </c>
      <c r="G41" s="37">
        <f t="shared" si="18"/>
        <v>20.8</v>
      </c>
      <c r="H41" s="37">
        <f t="shared" si="1"/>
        <v>8.3</v>
      </c>
      <c r="I41" s="37">
        <f t="shared" si="10"/>
        <v>0.8000000000000002</v>
      </c>
      <c r="J41" s="29"/>
      <c r="K41" s="34" t="s">
        <v>159</v>
      </c>
      <c r="L41" s="35" t="s">
        <v>160</v>
      </c>
      <c r="M41" s="35"/>
      <c r="N41" s="35"/>
      <c r="O41" s="37">
        <f t="shared" si="11"/>
        <v>130</v>
      </c>
      <c r="P41" s="37">
        <f t="shared" si="19"/>
        <v>20</v>
      </c>
      <c r="Q41" s="37">
        <f t="shared" si="3"/>
        <v>6.7</v>
      </c>
      <c r="R41" s="37">
        <f t="shared" si="13"/>
        <v>0.8000000000000002</v>
      </c>
      <c r="T41" s="16">
        <v>0.5</v>
      </c>
      <c r="U41" s="13">
        <v>0.045</v>
      </c>
      <c r="V41" s="14">
        <v>0.105</v>
      </c>
      <c r="W41" s="14">
        <v>0.13</v>
      </c>
      <c r="X41" s="14">
        <v>0.166</v>
      </c>
      <c r="Y41" s="14">
        <v>0.263</v>
      </c>
      <c r="Z41" s="14">
        <v>0.503</v>
      </c>
      <c r="AA41" s="14">
        <v>0.67</v>
      </c>
      <c r="AB41" s="15">
        <v>0.76</v>
      </c>
    </row>
    <row r="42" spans="1:28" ht="14.25">
      <c r="A42" s="1"/>
      <c r="B42" s="34" t="s">
        <v>78</v>
      </c>
      <c r="C42" s="35" t="s">
        <v>79</v>
      </c>
      <c r="D42" s="35"/>
      <c r="E42" s="36"/>
      <c r="F42" s="37">
        <f t="shared" si="8"/>
        <v>130</v>
      </c>
      <c r="G42" s="37">
        <f t="shared" si="18"/>
        <v>21.7</v>
      </c>
      <c r="H42" s="37">
        <f t="shared" si="1"/>
        <v>8.7</v>
      </c>
      <c r="I42" s="37">
        <f t="shared" si="10"/>
        <v>0.8000000000000002</v>
      </c>
      <c r="J42" s="29"/>
      <c r="K42" s="34" t="s">
        <v>161</v>
      </c>
      <c r="L42" s="35" t="s">
        <v>162</v>
      </c>
      <c r="M42" s="35"/>
      <c r="N42" s="35"/>
      <c r="O42" s="37">
        <f t="shared" si="11"/>
        <v>135</v>
      </c>
      <c r="P42" s="37">
        <f t="shared" si="19"/>
        <v>20.8</v>
      </c>
      <c r="Q42" s="37">
        <f t="shared" si="3"/>
        <v>6.9</v>
      </c>
      <c r="R42" s="37">
        <f t="shared" si="13"/>
        <v>0.8000000000000002</v>
      </c>
      <c r="T42" s="16">
        <v>1</v>
      </c>
      <c r="U42" s="13">
        <v>0.146</v>
      </c>
      <c r="V42" s="14">
        <v>0.266</v>
      </c>
      <c r="W42" s="14">
        <v>0.337</v>
      </c>
      <c r="X42" s="14">
        <v>0.427</v>
      </c>
      <c r="Y42" s="14">
        <v>0.56</v>
      </c>
      <c r="Z42" s="14">
        <v>0.712</v>
      </c>
      <c r="AA42" s="14">
        <v>0.832</v>
      </c>
      <c r="AB42" s="15">
        <v>0.896</v>
      </c>
    </row>
    <row r="43" spans="20:28" ht="14.25">
      <c r="T43" s="16">
        <v>2</v>
      </c>
      <c r="U43" s="13">
        <v>0.486</v>
      </c>
      <c r="V43" s="14">
        <v>0.625</v>
      </c>
      <c r="W43" s="14">
        <v>0.726</v>
      </c>
      <c r="X43" s="14">
        <v>0.831</v>
      </c>
      <c r="Y43" s="14">
        <v>0.9</v>
      </c>
      <c r="Z43" s="14">
        <v>0.941</v>
      </c>
      <c r="AA43" s="14">
        <v>0.969</v>
      </c>
      <c r="AB43" s="15">
        <v>0.991</v>
      </c>
    </row>
    <row r="44" spans="20:28" ht="14.25">
      <c r="T44" s="16">
        <v>3</v>
      </c>
      <c r="U44" s="13">
        <v>0.858</v>
      </c>
      <c r="V44" s="14">
        <v>0.906</v>
      </c>
      <c r="W44" s="14">
        <v>0.958</v>
      </c>
      <c r="X44" s="14">
        <v>0.991</v>
      </c>
      <c r="Y44" s="14">
        <v>1</v>
      </c>
      <c r="Z44" s="14">
        <v>1</v>
      </c>
      <c r="AA44" s="14">
        <v>1</v>
      </c>
      <c r="AB44" s="15">
        <v>1</v>
      </c>
    </row>
    <row r="45" spans="20:28" ht="14.25">
      <c r="T45" s="16">
        <v>4</v>
      </c>
      <c r="U45" s="13">
        <v>0.996</v>
      </c>
      <c r="V45" s="14">
        <v>0.997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5">
        <v>1</v>
      </c>
    </row>
    <row r="46" spans="20:28" ht="14.25">
      <c r="T46" s="16">
        <v>5</v>
      </c>
      <c r="U46" s="13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5">
        <v>1</v>
      </c>
    </row>
    <row r="47" spans="20:28" ht="14.25">
      <c r="T47" s="16">
        <v>6</v>
      </c>
      <c r="U47" s="13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5">
        <v>1</v>
      </c>
    </row>
    <row r="48" spans="20:28" ht="14.25">
      <c r="T48" s="16">
        <v>7</v>
      </c>
      <c r="U48" s="13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5">
        <v>1</v>
      </c>
    </row>
    <row r="49" spans="20:28" ht="14.25">
      <c r="T49" s="16">
        <v>8</v>
      </c>
      <c r="U49" s="13">
        <v>0.903</v>
      </c>
      <c r="V49" s="14">
        <v>0.929</v>
      </c>
      <c r="W49" s="14">
        <v>0.962</v>
      </c>
      <c r="X49" s="14">
        <v>0.983</v>
      </c>
      <c r="Y49" s="14">
        <v>0.994</v>
      </c>
      <c r="Z49" s="14">
        <v>0.999</v>
      </c>
      <c r="AA49" s="14">
        <v>1</v>
      </c>
      <c r="AB49" s="15">
        <v>1</v>
      </c>
    </row>
    <row r="50" spans="20:28" ht="14.25">
      <c r="T50" s="16">
        <v>9</v>
      </c>
      <c r="U50" s="13">
        <v>0.423</v>
      </c>
      <c r="V50" s="14">
        <v>0.591</v>
      </c>
      <c r="W50" s="14">
        <v>0.702</v>
      </c>
      <c r="X50" s="14">
        <v>0.774</v>
      </c>
      <c r="Y50" s="14">
        <v>0.808</v>
      </c>
      <c r="Z50" s="14">
        <v>0.83</v>
      </c>
      <c r="AA50" s="14">
        <v>0.852</v>
      </c>
      <c r="AB50" s="15">
        <v>0.89</v>
      </c>
    </row>
    <row r="51" spans="20:28" ht="14.25">
      <c r="T51" s="16">
        <v>9.5</v>
      </c>
      <c r="U51" s="13">
        <v>0.16</v>
      </c>
      <c r="V51" s="14">
        <v>0.324</v>
      </c>
      <c r="W51" s="14">
        <v>0.435</v>
      </c>
      <c r="X51" s="14">
        <v>0.486</v>
      </c>
      <c r="Y51" s="14">
        <v>0.505</v>
      </c>
      <c r="Z51" s="14">
        <v>0.522</v>
      </c>
      <c r="AA51" s="14">
        <v>0.554</v>
      </c>
      <c r="AB51" s="15">
        <v>0.613</v>
      </c>
    </row>
    <row r="52" spans="20:28" ht="15" thickBot="1">
      <c r="T52" s="17" t="s">
        <v>175</v>
      </c>
      <c r="U52" s="18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0.044</v>
      </c>
      <c r="AB52" s="20">
        <v>0.098</v>
      </c>
    </row>
    <row r="53" spans="20:28" ht="15" thickBot="1">
      <c r="T53" s="24" t="s">
        <v>176</v>
      </c>
      <c r="U53" s="25">
        <v>0.85</v>
      </c>
      <c r="V53" s="26">
        <v>0.97</v>
      </c>
      <c r="W53" s="26">
        <v>1</v>
      </c>
      <c r="X53" s="26">
        <v>1</v>
      </c>
      <c r="Y53" s="26">
        <v>1</v>
      </c>
      <c r="Z53" s="26">
        <v>1</v>
      </c>
      <c r="AA53" s="26">
        <v>1</v>
      </c>
      <c r="AB53" s="27">
        <v>1</v>
      </c>
    </row>
  </sheetData>
  <sheetProtection/>
  <mergeCells count="87">
    <mergeCell ref="T2:AB2"/>
    <mergeCell ref="AD2:AL2"/>
    <mergeCell ref="T20:AB20"/>
    <mergeCell ref="AD20:AL20"/>
    <mergeCell ref="T38:AB38"/>
    <mergeCell ref="L38:N38"/>
    <mergeCell ref="L39:N39"/>
    <mergeCell ref="L40:N40"/>
    <mergeCell ref="L41:N41"/>
    <mergeCell ref="L42:N42"/>
    <mergeCell ref="K2:R2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8:N8"/>
    <mergeCell ref="L9:N9"/>
    <mergeCell ref="L10:N10"/>
    <mergeCell ref="L11:N11"/>
    <mergeCell ref="L12:N12"/>
    <mergeCell ref="L13:N13"/>
    <mergeCell ref="C39:E39"/>
    <mergeCell ref="C40:E40"/>
    <mergeCell ref="C41:E41"/>
    <mergeCell ref="C42:E42"/>
    <mergeCell ref="B2:I2"/>
    <mergeCell ref="L3:N3"/>
    <mergeCell ref="L4:N4"/>
    <mergeCell ref="L5:N5"/>
    <mergeCell ref="L6:N6"/>
    <mergeCell ref="L7:N7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3:E3"/>
    <mergeCell ref="C4:E4"/>
    <mergeCell ref="C5:E5"/>
    <mergeCell ref="C6:E6"/>
    <mergeCell ref="C7:E7"/>
    <mergeCell ref="C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UTKU CEM KARABULUT</dc:creator>
  <cp:keywords/>
  <dc:description/>
  <cp:lastModifiedBy>UTKU CEM KARABULUT</cp:lastModifiedBy>
  <dcterms:created xsi:type="dcterms:W3CDTF">2024-03-05T12:51:47Z</dcterms:created>
  <dcterms:modified xsi:type="dcterms:W3CDTF">2024-03-05T12:53:30Z</dcterms:modified>
  <cp:category/>
  <cp:version/>
  <cp:contentType/>
  <cp:contentStatus/>
</cp:coreProperties>
</file>